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tfs01\Share\742646\Downloads\"/>
    </mc:Choice>
  </mc:AlternateContent>
  <bookViews>
    <workbookView xWindow="0" yWindow="0" windowWidth="20490" windowHeight="7230"/>
  </bookViews>
  <sheets>
    <sheet name="添付書類一覧" sheetId="18" r:id="rId1"/>
    <sheet name="参考様式１（勤務体制等）" sheetId="1" r:id="rId2"/>
    <sheet name="【要提出】　シフト記号表（勤務時間帯）" sheetId="8" r:id="rId3"/>
    <sheet name="【記載例】介護予防支援" sheetId="7" r:id="rId4"/>
    <sheet name="【記載例】シフト記号表（勤務時間帯）" sheetId="4" r:id="rId5"/>
    <sheet name="記入方法" sheetId="5" r:id="rId6"/>
    <sheet name="プルダウン・リスト" sheetId="2" r:id="rId7"/>
    <sheet name="勤務時間調べ" sheetId="9" r:id="rId8"/>
    <sheet name="参考様式３（平面図）" sheetId="11" r:id="rId9"/>
    <sheet name="参考様式５（苦情処理概要）" sheetId="13" r:id="rId10"/>
    <sheet name="参考様式６（誓約書）" sheetId="14" r:id="rId11"/>
    <sheet name="参考様式７（介護支援専門員一覧）" sheetId="15" r:id="rId12"/>
    <sheet name="参考様式８（連携内容）" sheetId="16" r:id="rId13"/>
  </sheets>
  <definedNames>
    <definedName name="_xlnm.Print_Area" localSheetId="4">'【記載例】シフト記号表（勤務時間帯）'!$A$1:$U$38</definedName>
    <definedName name="_xlnm.Print_Area" localSheetId="3">【記載例】介護予防支援!$A$1:$BG$73</definedName>
    <definedName name="_xlnm.Print_Area" localSheetId="2">'【要提出】　シフト記号表（勤務時間帯）'!$A$1:$U$38</definedName>
    <definedName name="_xlnm.Print_Area" localSheetId="5">記入方法!$B$1:$S$61</definedName>
    <definedName name="_xlnm.Print_Area" localSheetId="1">'参考様式１（勤務体制等）'!$A$1:$BG$73</definedName>
    <definedName name="_xlnm.Print_Area" localSheetId="8">'参考様式３（平面図）'!$A$1:$AH$26</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R23" i="7"/>
  <c r="AQ23" i="7"/>
  <c r="AK23" i="7"/>
  <c r="AJ23" i="7"/>
  <c r="AD23" i="7"/>
  <c r="AC23" i="7"/>
  <c r="W23" i="7"/>
  <c r="V23" i="7"/>
  <c r="AW21" i="7"/>
  <c r="AV21" i="7"/>
  <c r="AU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M23" i="7" l="1"/>
  <c r="AI23" i="7"/>
  <c r="AE23" i="7"/>
  <c r="AA23" i="7"/>
  <c r="S23" i="7"/>
  <c r="AT21" i="7"/>
  <c r="AP21" i="7"/>
  <c r="AL21" i="7"/>
  <c r="AH21" i="7"/>
  <c r="Z21" i="7"/>
  <c r="AF23" i="7"/>
  <c r="AE21" i="7"/>
  <c r="AT23" i="7"/>
  <c r="AP23" i="7"/>
  <c r="AL23" i="7"/>
  <c r="AH23" i="7"/>
  <c r="Z23" i="7"/>
  <c r="AS21" i="7"/>
  <c r="AO21" i="7"/>
  <c r="AG21" i="7"/>
  <c r="Y21" i="7"/>
  <c r="U21" i="7"/>
  <c r="AN23" i="7"/>
  <c r="X23" i="7"/>
  <c r="AI21" i="7"/>
  <c r="S21" i="7"/>
  <c r="AS23" i="7"/>
  <c r="AO23" i="7"/>
  <c r="AG23" i="7"/>
  <c r="Y23" i="7"/>
  <c r="U23" i="7"/>
  <c r="AN21" i="7"/>
  <c r="AF21" i="7"/>
  <c r="AB21" i="7"/>
  <c r="X21" i="7"/>
  <c r="T21" i="7"/>
  <c r="AB23" i="7"/>
  <c r="T23" i="7"/>
  <c r="AM21" i="7"/>
  <c r="AA21" i="7"/>
  <c r="AN25" i="7"/>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0" i="7" l="1"/>
  <c r="AX22" i="7"/>
  <c r="AZ22" i="7" s="1"/>
  <c r="AX24" i="7"/>
  <c r="AX18" i="7"/>
  <c r="F59" i="7" s="1"/>
  <c r="AX20" i="1"/>
  <c r="F58" i="1" s="1"/>
  <c r="F62" i="1" s="1"/>
  <c r="AX18" i="1"/>
  <c r="AX22" i="1"/>
  <c r="AX16" i="1"/>
  <c r="F58" i="7" l="1"/>
  <c r="AZ20" i="7"/>
  <c r="H58" i="7" s="1"/>
  <c r="F60" i="7"/>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<sst xmlns="http://schemas.openxmlformats.org/spreadsheetml/2006/main" count="1119" uniqueCount="371">
  <si>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</si>
  <si>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</si>
  <si>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</si>
  <si>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</si>
  <si>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</si>
  <si>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</si>
  <si>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</si>
  <si>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</si>
  <si>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</si>
  <si>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</si>
  <si>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</si>
  <si>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</si>
  <si>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</si>
  <si>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</si>
  <si>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</si>
  <si>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</si>
  <si>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</si>
  <si>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</si>
  <si>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</si>
  <si>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</si>
  <si>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</si>
  <si>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</si>
  <si>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</si>
  <si>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</si>
  <si>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</si>
  <si>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</si>
  <si>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</si>
  <si>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</si>
  <si>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</si>
  <si>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</si>
  <si>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</si>
  <si>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</si>
  <si>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</si>
  <si>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</si>
  <si>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</si>
  <si>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</si>
  <si>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</si>
  <si>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</si>
  <si>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</si>
  <si>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</si>
  <si>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</si>
  <si>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</si>
  <si>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</si>
  <si>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</si>
  <si>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</si>
  <si>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</si>
  <si>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</si>
  <si>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</si>
  <si>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</si>
  <si>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</si>
  <si>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</si>
  <si>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</si>
  <si>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</si>
  <si>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</si>
  <si>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</si>
  <si>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</si>
  <si>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</si>
  <si>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</si>
  <si>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</si>
  <si>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</si>
  <si>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</si>
  <si>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</si>
  <si>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</si>
  <si>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</si>
  <si>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</si>
  <si>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</si>
  <si>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</si>
  <si>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</si>
  <si>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</si>
  <si>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</si>
  <si>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</si>
  <si>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</si>
  <si>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</si>
  <si>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</si>
  <si>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</si>
  <si>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</si>
  <si>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</si>
  <si>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</si>
  <si>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</si>
  <si>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</si>
  <si>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</si>
  <si>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</si>
  <si>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</si>
  <si>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</si>
  <si>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</si>
  <si>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</si>
  <si>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</si>
  <si>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</si>
  <si>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</si>
  <si>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</si>
  <si>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</si>
  <si>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</si>
  <si>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</si>
  <si>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</si>
  <si>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</si>
  <si>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</si>
  <si>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</si>
  <si>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</si>
  <si>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</si>
  <si>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</si>
  <si>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</si>
  <si>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</si>
  <si>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</si>
  <si>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</si>
  <si>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</si>
  <si>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</si>
  <si>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</si>
  <si>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</si>
  <si>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</si>
  <si>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</si>
  <si>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</si>
  <si>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</si>
  <si>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</si>
  <si>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</si>
  <si>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</si>
  <si>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</si>
  <si>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</si>
  <si>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</si>
  <si>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</si>
  <si>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</si>
  <si>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</si>
  <si>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</si>
  <si>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</si>
  <si>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</si>
  <si>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</si>
  <si>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</si>
  <si>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</si>
  <si>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</si>
  <si>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</si>
  <si>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</si>
  <si>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</si>
  <si>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</si>
  <si>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</si>
  <si>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</si>
  <si>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</si>
  <si>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</si>
  <si>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</si>
  <si>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</si>
  <si>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</si>
  <si>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</si>
  <si>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</si>
  <si>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</si>
  <si>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</si>
  <si>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</si>
  <si>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</si>
  <si>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</si>
  <si>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</si>
  <si>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</si>
  <si>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</si>
  <si>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</si>
  <si>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</si>
  <si>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</si>
  <si>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</si>
  <si>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</si>
  <si>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</si>
  <si>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</si>
  <si>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</si>
  <si>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</si>
  <si>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</si>
  <si>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</si>
  <si>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</si>
  <si>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</si>
  <si>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</si>
  <si>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</si>
  <si>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</si>
  <si>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</si>
  <si>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</si>
  <si>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</si>
  <si>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</si>
  <si>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</si>
  <si>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</si>
  <si>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</si>
  <si>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</si>
  <si>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</si>
  <si>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</si>
  <si>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</si>
  <si>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</si>
  <si>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</si>
  <si>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</si>
  <si>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</si>
  <si>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</si>
  <si>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</si>
  <si>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</si>
  <si>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</si>
  <si>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</si>
  <si>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</si>
  <si>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</si>
  <si>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</si>
  <si>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</si>
  <si>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</si>
  <si>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</si>
  <si>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</si>
  <si>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</si>
  <si>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</si>
  <si>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</si>
  <si>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</si>
  <si>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</si>
  <si>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</si>
  <si>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</si>
  <si>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</si>
  <si>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</si>
  <si>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</si>
  <si>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</si>
  <si>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</si>
  <si>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</si>
  <si>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</si>
  <si>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（参考様式1）</t>
    <rPh sb="1" eb="3">
      <t>サンコウ</t>
    </rPh>
    <rPh sb="3" eb="5">
      <t>ヨウシキ</t>
    </rPh>
    <phoneticPr fontId="2"/>
  </si>
  <si>
    <t>常勤職員の勤務時間に関する調べ</t>
    <rPh sb="0" eb="2">
      <t>ジョウキン</t>
    </rPh>
    <rPh sb="2" eb="4">
      <t>ショクイン</t>
    </rPh>
    <rPh sb="5" eb="7">
      <t>キンム</t>
    </rPh>
    <rPh sb="7" eb="9">
      <t>ジカン</t>
    </rPh>
    <rPh sb="10" eb="11">
      <t>カン</t>
    </rPh>
    <rPh sb="13" eb="14">
      <t>シラ</t>
    </rPh>
    <phoneticPr fontId="2"/>
  </si>
  <si>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2"/>
  </si>
  <si>
    <t>1日あたりの労働時間－①</t>
    <rPh sb="1" eb="2">
      <t>ニチ</t>
    </rPh>
    <rPh sb="6" eb="8">
      <t>ロウドウ</t>
    </rPh>
    <rPh sb="8" eb="10">
      <t>ジカン</t>
    </rPh>
    <phoneticPr fontId="2"/>
  </si>
  <si>
    <t>勤務日</t>
    <rPh sb="0" eb="3">
      <t>キンムビ</t>
    </rPh>
    <phoneticPr fontId="2"/>
  </si>
  <si>
    <t>～</t>
    <phoneticPr fontId="2"/>
  </si>
  <si>
    <t>曜日</t>
    <rPh sb="0" eb="2">
      <t>ヨウビ</t>
    </rPh>
    <phoneticPr fontId="2"/>
  </si>
  <si>
    <t>始業時間</t>
    <rPh sb="0" eb="2">
      <t>シギョウ</t>
    </rPh>
    <rPh sb="2" eb="4">
      <t>ジカン</t>
    </rPh>
    <phoneticPr fontId="2"/>
  </si>
  <si>
    <t>時</t>
    <rPh sb="0" eb="1">
      <t>ジ</t>
    </rPh>
    <phoneticPr fontId="2"/>
  </si>
  <si>
    <t>分</t>
    <rPh sb="0" eb="1">
      <t>フン</t>
    </rPh>
    <phoneticPr fontId="2"/>
  </si>
  <si>
    <t>終業時間</t>
    <rPh sb="0" eb="2">
      <t>シュウギョウ</t>
    </rPh>
    <rPh sb="2" eb="4">
      <t>ジカン</t>
    </rPh>
    <phoneticPr fontId="2"/>
  </si>
  <si>
    <t>休憩時間</t>
    <rPh sb="0" eb="2">
      <t>キュウケイ</t>
    </rPh>
    <rPh sb="2" eb="4">
      <t>ジカン</t>
    </rPh>
    <phoneticPr fontId="2"/>
  </si>
  <si>
    <t>時間</t>
    <rPh sb="0" eb="2">
      <t>ジカン</t>
    </rPh>
    <phoneticPr fontId="2"/>
  </si>
  <si>
    <t>計</t>
    <rPh sb="0" eb="1">
      <t>ケイ</t>
    </rPh>
    <phoneticPr fontId="2"/>
  </si>
  <si>
    <t>時間（Ａ）</t>
    <rPh sb="0" eb="2">
      <t>ジカン</t>
    </rPh>
    <phoneticPr fontId="2"/>
  </si>
  <si>
    <t>日勤務（Ｂ）</t>
    <rPh sb="0" eb="1">
      <t>ニチ</t>
    </rPh>
    <rPh sb="1" eb="3">
      <t>キンム</t>
    </rPh>
    <phoneticPr fontId="2"/>
  </si>
  <si>
    <t>1日あたりの労働時間－②</t>
    <rPh sb="1" eb="2">
      <t>ニチ</t>
    </rPh>
    <rPh sb="6" eb="8">
      <t>ロウドウ</t>
    </rPh>
    <rPh sb="8" eb="10">
      <t>ジカン</t>
    </rPh>
    <phoneticPr fontId="2"/>
  </si>
  <si>
    <t>～</t>
    <phoneticPr fontId="2"/>
  </si>
  <si>
    <t>時間（Ｃ）</t>
    <rPh sb="0" eb="2">
      <t>ジカン</t>
    </rPh>
    <phoneticPr fontId="2"/>
  </si>
  <si>
    <t>日勤務（Ｄ）</t>
    <rPh sb="0" eb="1">
      <t>ニチ</t>
    </rPh>
    <rPh sb="1" eb="3">
      <t>キンム</t>
    </rPh>
    <phoneticPr fontId="2"/>
  </si>
  <si>
    <t>休日</t>
    <rPh sb="0" eb="2">
      <t>キュウジツ</t>
    </rPh>
    <phoneticPr fontId="2"/>
  </si>
  <si>
    <t>土曜日</t>
    <rPh sb="0" eb="3">
      <t>ドヨウビ</t>
    </rPh>
    <phoneticPr fontId="2"/>
  </si>
  <si>
    <t>日曜日</t>
    <rPh sb="0" eb="2">
      <t>ニチヨウ</t>
    </rPh>
    <rPh sb="2" eb="3">
      <t>ビ</t>
    </rPh>
    <phoneticPr fontId="2"/>
  </si>
  <si>
    <t>（　　　　　）曜日</t>
    <rPh sb="7" eb="9">
      <t>ヨウビ</t>
    </rPh>
    <phoneticPr fontId="2"/>
  </si>
  <si>
    <t>祝日</t>
    <rPh sb="0" eb="2">
      <t>シュクジツ</t>
    </rPh>
    <phoneticPr fontId="2"/>
  </si>
  <si>
    <t>会社の指定する日</t>
    <rPh sb="0" eb="2">
      <t>カイシャ</t>
    </rPh>
    <rPh sb="3" eb="5">
      <t>シテイ</t>
    </rPh>
    <rPh sb="7" eb="8">
      <t>ヒ</t>
    </rPh>
    <phoneticPr fontId="2"/>
  </si>
  <si>
    <t>週あたりの労働時間</t>
    <rPh sb="0" eb="1">
      <t>シュウ</t>
    </rPh>
    <rPh sb="5" eb="7">
      <t>ロウドウ</t>
    </rPh>
    <rPh sb="7" eb="9">
      <t>ジカン</t>
    </rPh>
    <phoneticPr fontId="2"/>
  </si>
  <si>
    <t>（（Ａ）×（Ｂ））＋（（Ｃ）×（Ｄ））＝</t>
    <phoneticPr fontId="2"/>
  </si>
  <si>
    <t>（参考様式３）</t>
    <rPh sb="1" eb="3">
      <t>サンコウ</t>
    </rPh>
    <rPh sb="3" eb="5">
      <t>ヨウシキ</t>
    </rPh>
    <phoneticPr fontId="2"/>
  </si>
  <si>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</si>
  <si>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</si>
  <si>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</si>
  <si>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</si>
  <si>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各室の用途及び面積を記載してください。（※面積は内法により測定し、記載してください。）</t>
    <rPh sb="22" eb="24">
      <t>メンセキ</t>
    </rPh>
    <rPh sb="25" eb="26">
      <t>ナイ</t>
    </rPh>
    <rPh sb="26" eb="27">
      <t>ホウ</t>
    </rPh>
    <rPh sb="30" eb="32">
      <t>ソクテイ</t>
    </rPh>
    <rPh sb="34" eb="36">
      <t>キサイ</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</si>
  <si>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</si>
  <si>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備考</t>
    <rPh sb="0" eb="2">
      <t>ビコウ</t>
    </rPh>
    <phoneticPr fontId="2"/>
  </si>
  <si>
    <t>（参考様式５）</t>
    <phoneticPr fontId="2"/>
  </si>
  <si>
    <t>　　　　　　利用者からの苦情を処理するために講ずる措置の概要</t>
  </si>
  <si>
    <t>事業所又は施設名</t>
  </si>
  <si>
    <t>申請するサービス種類</t>
  </si>
  <si>
    <t>　　　　　　　　　　　　　　　　　　　　措　　置　　の　　概　　要　　</t>
  </si>
  <si>
    <t>１　利用者からの相談又は苦情等に対応する常設の窓口（連絡先）、担当者の設置</t>
  </si>
  <si>
    <t>①</t>
    <phoneticPr fontId="2"/>
  </si>
  <si>
    <t>連絡先</t>
    <rPh sb="0" eb="3">
      <t>レンラクサキ</t>
    </rPh>
    <phoneticPr fontId="2"/>
  </si>
  <si>
    <t>TEL　</t>
    <phoneticPr fontId="2"/>
  </si>
  <si>
    <t>FAX</t>
    <phoneticPr fontId="2"/>
  </si>
  <si>
    <t>②</t>
    <phoneticPr fontId="2"/>
  </si>
  <si>
    <t>担当者名</t>
    <rPh sb="0" eb="2">
      <t>タントウ</t>
    </rPh>
    <rPh sb="2" eb="3">
      <t>シャ</t>
    </rPh>
    <rPh sb="3" eb="4">
      <t>メイ</t>
    </rPh>
    <phoneticPr fontId="2"/>
  </si>
  <si>
    <t>③</t>
    <phoneticPr fontId="2"/>
  </si>
  <si>
    <t>受付時間</t>
    <rPh sb="0" eb="2">
      <t>ウケツケ</t>
    </rPh>
    <rPh sb="2" eb="4">
      <t>ジカン</t>
    </rPh>
    <phoneticPr fontId="2"/>
  </si>
  <si>
    <t>④</t>
    <phoneticPr fontId="2"/>
  </si>
  <si>
    <t>担当者が不在の場合の対応</t>
    <rPh sb="0" eb="3">
      <t>タントウシャ</t>
    </rPh>
    <rPh sb="4" eb="6">
      <t>フザイ</t>
    </rPh>
    <rPh sb="7" eb="9">
      <t>バアイ</t>
    </rPh>
    <rPh sb="10" eb="12">
      <t>タイオウ</t>
    </rPh>
    <phoneticPr fontId="2"/>
  </si>
  <si>
    <t>２　円滑かつ迅速に苦情処理を行うための処理体制・手順</t>
  </si>
  <si>
    <t>３  苦情があったサービス事業者に対する対応方針等</t>
    <phoneticPr fontId="38"/>
  </si>
  <si>
    <t>（居宅介護支援事業者・介護予防支援事業者の場合、記入）</t>
    <rPh sb="9" eb="10">
      <t>シャ</t>
    </rPh>
    <rPh sb="11" eb="13">
      <t>カイゴ</t>
    </rPh>
    <rPh sb="13" eb="15">
      <t>ヨボウ</t>
    </rPh>
    <rPh sb="15" eb="17">
      <t>シエン</t>
    </rPh>
    <rPh sb="17" eb="20">
      <t>ジギョウシャ</t>
    </rPh>
    <phoneticPr fontId="38"/>
  </si>
  <si>
    <t>４　その他参考事項</t>
    <phoneticPr fontId="2"/>
  </si>
  <si>
    <t>備考　上の事項は例示であり、これにかかわらず苦情処理に係る対応方針を具体的に記してください。</t>
    <phoneticPr fontId="2"/>
  </si>
  <si>
    <t>（参考様式６）</t>
    <rPh sb="1" eb="3">
      <t>サンコウ</t>
    </rPh>
    <rPh sb="3" eb="5">
      <t>ヨウシキ</t>
    </rPh>
    <phoneticPr fontId="2"/>
  </si>
  <si>
    <t>介護予防支援事業</t>
    <rPh sb="0" eb="2">
      <t>カイゴ</t>
    </rPh>
    <rPh sb="2" eb="4">
      <t>ヨボウ</t>
    </rPh>
    <rPh sb="4" eb="6">
      <t>シエン</t>
    </rPh>
    <rPh sb="6" eb="8">
      <t>ジギョウ</t>
    </rPh>
    <phoneticPr fontId="38"/>
  </si>
  <si>
    <t>誓　約　書</t>
    <phoneticPr fontId="2"/>
  </si>
  <si>
    <t>　　　　　年      　月     　 日</t>
    <phoneticPr fontId="2"/>
  </si>
  <si>
    <t>　　　　多摩市長    殿</t>
    <rPh sb="4" eb="6">
      <t>タマ</t>
    </rPh>
    <rPh sb="6" eb="7">
      <t>シ</t>
    </rPh>
    <rPh sb="7" eb="8">
      <t>チョウ</t>
    </rPh>
    <phoneticPr fontId="2"/>
  </si>
  <si>
    <t xml:space="preserve">申請者    </t>
    <phoneticPr fontId="2"/>
  </si>
  <si>
    <t>（名　　称）</t>
    <rPh sb="1" eb="2">
      <t>ナ</t>
    </rPh>
    <rPh sb="4" eb="5">
      <t>ショウ</t>
    </rPh>
    <phoneticPr fontId="2"/>
  </si>
  <si>
    <t>（代表者の職名・氏名）</t>
    <rPh sb="1" eb="4">
      <t>ダイヒョウシャ</t>
    </rPh>
    <rPh sb="5" eb="7">
      <t>ショクメイ</t>
    </rPh>
    <rPh sb="8" eb="10">
      <t>シメイ</t>
    </rPh>
    <phoneticPr fontId="2"/>
  </si>
  <si>
    <r>
      <rPr>
        <sz val="11"/>
        <rFont val="游ゴシック"/>
        <family val="3"/>
        <charset val="128"/>
        <scheme val="minor"/>
      </rPr>
      <t>　申請者が以下のいずれにも該当しない者であることを誓約します。</t>
    </r>
    <r>
      <rPr>
        <sz val="10"/>
        <rFont val="游ゴシック"/>
        <family val="3"/>
        <charset val="128"/>
        <scheme val="minor"/>
      </rPr>
      <t xml:space="preserve">
</t>
    </r>
    <rPh sb="5" eb="7">
      <t>イカ</t>
    </rPh>
    <phoneticPr fontId="2"/>
  </si>
  <si>
    <t>（介護保険法第１１５条の２２第２項）</t>
    <phoneticPr fontId="38"/>
  </si>
  <si>
    <t>一</t>
    <rPh sb="0" eb="1">
      <t>イチ</t>
    </rPh>
    <phoneticPr fontId="38"/>
  </si>
  <si>
    <t>申請者が市町村の条例で定める者でないとき。</t>
    <phoneticPr fontId="38"/>
  </si>
  <si>
    <t>二</t>
    <rPh sb="0" eb="1">
      <t>２</t>
    </rPh>
    <phoneticPr fontId="38"/>
  </si>
  <si>
    <t>当該申請に係る事業所の従業者の知識及び技能並びに人員が、第百十五条の二十四第一項の市町村の条例で定める基準及び同項の市町村の条例で定める員数を満たしていないとき。</t>
    <phoneticPr fontId="38"/>
  </si>
  <si>
    <t>三</t>
    <rPh sb="0" eb="1">
      <t>サン</t>
    </rPh>
    <phoneticPr fontId="38"/>
  </si>
  <si>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38"/>
  </si>
  <si>
    <t>三の二</t>
    <rPh sb="0" eb="1">
      <t>サン</t>
    </rPh>
    <rPh sb="2" eb="3">
      <t>ニ</t>
    </rPh>
    <phoneticPr fontId="38"/>
  </si>
  <si>
    <t>申請者が、禁錮以上の刑に処せられ、その執行を終わり、又は執行を受けることがなくなるまでの者であるとき。</t>
    <phoneticPr fontId="38"/>
  </si>
  <si>
    <t>四</t>
    <rPh sb="0" eb="1">
      <t>４</t>
    </rPh>
    <phoneticPr fontId="3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</si>
  <si>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8"/>
  </si>
  <si>
    <t>四の二</t>
    <rPh sb="0" eb="1">
      <t>ヨン</t>
    </rPh>
    <rPh sb="2" eb="3">
      <t>ニ</t>
    </rPh>
    <phoneticPr fontId="38"/>
  </si>
  <si>
    <t>申請者が、労働に関する法律の規定であって政令で定めるものにより罰金の刑に処せられ、その執行を終わり、又は執行を受けることがなくなるまでの者であるとき。</t>
    <phoneticPr fontId="38"/>
  </si>
  <si>
    <t>四の三</t>
    <rPh sb="0" eb="1">
      <t>ヨン</t>
    </rPh>
    <rPh sb="2" eb="3">
      <t>サン</t>
    </rPh>
    <phoneticPr fontId="3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</si>
  <si>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8"/>
  </si>
  <si>
    <t>五</t>
    <rPh sb="0" eb="1">
      <t>ゴ</t>
    </rPh>
    <phoneticPr fontId="38"/>
  </si>
  <si>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8"/>
  </si>
  <si>
    <t>五の二</t>
    <rPh sb="0" eb="1">
      <t>ゴ</t>
    </rPh>
    <rPh sb="2" eb="3">
      <t>ニ</t>
    </rPh>
    <phoneticPr fontId="38"/>
  </si>
  <si>
    <t>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8"/>
  </si>
  <si>
    <t>六</t>
    <rPh sb="0" eb="1">
      <t>ロク</t>
    </rPh>
    <phoneticPr fontId="38"/>
  </si>
  <si>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38"/>
  </si>
  <si>
    <t>六の二</t>
    <rPh sb="0" eb="1">
      <t>ロク</t>
    </rPh>
    <rPh sb="2" eb="3">
      <t>ニ</t>
    </rPh>
    <phoneticPr fontId="38"/>
  </si>
  <si>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38"/>
  </si>
  <si>
    <t>六の三</t>
    <rPh sb="0" eb="1">
      <t>ロク</t>
    </rPh>
    <rPh sb="2" eb="3">
      <t>サン</t>
    </rPh>
    <phoneticPr fontId="38"/>
  </si>
  <si>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8"/>
  </si>
  <si>
    <t>七</t>
    <rPh sb="0" eb="1">
      <t>ナナ</t>
    </rPh>
    <phoneticPr fontId="38"/>
  </si>
  <si>
    <t>申請者が、指定の申請前五年以内に居宅サービス等に関し不正又は著しく不当な行為をした者であるとき。</t>
    <phoneticPr fontId="38"/>
  </si>
  <si>
    <t>八</t>
    <rPh sb="0" eb="1">
      <t>ハチ</t>
    </rPh>
    <phoneticPr fontId="38"/>
  </si>
  <si>
    <t>申請者が、法人で、その役員等のうちに第三号の二から第五号まで又は第六号から前号までのいずれかに該当する者のあるものであるとき。</t>
    <phoneticPr fontId="38"/>
  </si>
  <si>
    <t>九</t>
    <rPh sb="0" eb="1">
      <t>キュウ</t>
    </rPh>
    <phoneticPr fontId="38"/>
  </si>
  <si>
    <t>申請者が、法人でない事業所で、その管理者が第三号の二から第五号まで又は第六号から第七号までのいずれかに該当する者であるとき。</t>
    <phoneticPr fontId="38"/>
  </si>
  <si>
    <t>（参考様式７）</t>
    <rPh sb="1" eb="3">
      <t>サンコウ</t>
    </rPh>
    <rPh sb="3" eb="5">
      <t>ヨウシキ</t>
    </rPh>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</si>
  <si>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</si>
  <si>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フリガナ</t>
    <phoneticPr fontId="2"/>
  </si>
  <si>
    <t>介護支援専門員番号</t>
    <rPh sb="0" eb="2">
      <t>カイゴ</t>
    </rPh>
    <rPh sb="2" eb="4">
      <t>シエン</t>
    </rPh>
    <rPh sb="4" eb="7">
      <t>センモンイン</t>
    </rPh>
    <rPh sb="7" eb="9">
      <t>バンゴウ</t>
    </rPh>
    <phoneticPr fontId="2"/>
  </si>
  <si>
    <t>氏　名</t>
    <rPh sb="0" eb="1">
      <t>シ</t>
    </rPh>
    <rPh sb="2" eb="3">
      <t>メイ</t>
    </rPh>
    <phoneticPr fontId="2"/>
  </si>
  <si>
    <t>（参考様式８）</t>
    <rPh sb="1" eb="3">
      <t>サンコウ</t>
    </rPh>
    <rPh sb="3" eb="5">
      <t>ヨウシキ</t>
    </rPh>
    <phoneticPr fontId="2"/>
  </si>
  <si>
    <t>関係区市町村並びに他の保健・医療・福祉サービスの提供主体との連携の内容</t>
    <rPh sb="0" eb="2">
      <t>カンケイ</t>
    </rPh>
    <rPh sb="2" eb="6">
      <t>クシチョウソン</t>
    </rPh>
    <rPh sb="6" eb="7">
      <t>ナラ</t>
    </rPh>
    <rPh sb="9" eb="10">
      <t>ホカ</t>
    </rPh>
    <rPh sb="11" eb="13">
      <t>ホケン</t>
    </rPh>
    <rPh sb="14" eb="16">
      <t>イリョウ</t>
    </rPh>
    <rPh sb="17" eb="19">
      <t>フクシ</t>
    </rPh>
    <rPh sb="24" eb="26">
      <t>テイキョウ</t>
    </rPh>
    <rPh sb="26" eb="28">
      <t>シュタイ</t>
    </rPh>
    <rPh sb="30" eb="32">
      <t>レンケイ</t>
    </rPh>
    <rPh sb="33" eb="35">
      <t>ナイヨウ</t>
    </rPh>
    <phoneticPr fontId="2"/>
  </si>
  <si>
    <t>１　関係区市町村との連携内容</t>
    <rPh sb="2" eb="4">
      <t>カンケイ</t>
    </rPh>
    <rPh sb="4" eb="8">
      <t>クシチョウソン</t>
    </rPh>
    <rPh sb="10" eb="12">
      <t>レンケイ</t>
    </rPh>
    <rPh sb="12" eb="14">
      <t>ナイヨウ</t>
    </rPh>
    <phoneticPr fontId="2"/>
  </si>
  <si>
    <t>・サービス提供前の受給資格の確認等</t>
    <rPh sb="5" eb="7">
      <t>テイキョウ</t>
    </rPh>
    <rPh sb="7" eb="8">
      <t>マエ</t>
    </rPh>
    <rPh sb="9" eb="11">
      <t>ジュキュウ</t>
    </rPh>
    <rPh sb="11" eb="13">
      <t>シカク</t>
    </rPh>
    <rPh sb="14" eb="16">
      <t>カクニン</t>
    </rPh>
    <rPh sb="16" eb="17">
      <t>ナド</t>
    </rPh>
    <phoneticPr fontId="2"/>
  </si>
  <si>
    <t>・居宅サービス計画の作成等</t>
    <rPh sb="1" eb="3">
      <t>キョタク</t>
    </rPh>
    <rPh sb="7" eb="9">
      <t>ケイカク</t>
    </rPh>
    <rPh sb="10" eb="12">
      <t>サクセイ</t>
    </rPh>
    <rPh sb="12" eb="13">
      <t>ナド</t>
    </rPh>
    <phoneticPr fontId="2"/>
  </si>
  <si>
    <t>・利用者に関する通知</t>
    <rPh sb="1" eb="4">
      <t>リヨウシャ</t>
    </rPh>
    <rPh sb="5" eb="6">
      <t>カン</t>
    </rPh>
    <rPh sb="8" eb="10">
      <t>ツウチ</t>
    </rPh>
    <phoneticPr fontId="2"/>
  </si>
  <si>
    <t>・事故発生時の対応等</t>
    <rPh sb="1" eb="3">
      <t>ジコ</t>
    </rPh>
    <rPh sb="3" eb="5">
      <t>ハッセイ</t>
    </rPh>
    <rPh sb="5" eb="6">
      <t>ジ</t>
    </rPh>
    <rPh sb="7" eb="9">
      <t>タイオウ</t>
    </rPh>
    <rPh sb="9" eb="10">
      <t>ナド</t>
    </rPh>
    <phoneticPr fontId="2"/>
  </si>
  <si>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2"/>
  </si>
  <si>
    <t>・サービス提供困難時の対応</t>
    <rPh sb="5" eb="7">
      <t>テイキョウ</t>
    </rPh>
    <rPh sb="7" eb="9">
      <t>コンナン</t>
    </rPh>
    <rPh sb="9" eb="10">
      <t>ドキ</t>
    </rPh>
    <rPh sb="11" eb="13">
      <t>タイオウ</t>
    </rPh>
    <phoneticPr fontId="2"/>
  </si>
  <si>
    <t>・指定居宅サービス事業者との連携</t>
    <rPh sb="1" eb="3">
      <t>シテイ</t>
    </rPh>
    <rPh sb="3" eb="5">
      <t>キョタク</t>
    </rPh>
    <rPh sb="9" eb="11">
      <t>ジギョウ</t>
    </rPh>
    <rPh sb="11" eb="12">
      <t>シャ</t>
    </rPh>
    <rPh sb="14" eb="16">
      <t>レンケイ</t>
    </rPh>
    <phoneticPr fontId="2"/>
  </si>
  <si>
    <t>・介護保険施設との連携</t>
    <rPh sb="1" eb="3">
      <t>カイゴ</t>
    </rPh>
    <rPh sb="3" eb="5">
      <t>ホケン</t>
    </rPh>
    <rPh sb="5" eb="7">
      <t>シセツ</t>
    </rPh>
    <rPh sb="9" eb="11">
      <t>レンケイ</t>
    </rPh>
    <phoneticPr fontId="2"/>
  </si>
  <si>
    <t>３　その他参考事項</t>
    <rPh sb="4" eb="5">
      <t>タ</t>
    </rPh>
    <rPh sb="5" eb="7">
      <t>サンコウ</t>
    </rPh>
    <rPh sb="7" eb="9">
      <t>ジコウ</t>
    </rPh>
    <phoneticPr fontId="2"/>
  </si>
  <si>
    <t>（日本工業規格Ａ列４番）</t>
  </si>
  <si>
    <t>申請する事業所名</t>
    <rPh sb="0" eb="2">
      <t>シンセイ</t>
    </rPh>
    <rPh sb="4" eb="7">
      <t>ジギョウショ</t>
    </rPh>
    <rPh sb="7" eb="8">
      <t>メイ</t>
    </rPh>
    <phoneticPr fontId="2"/>
  </si>
  <si>
    <t>★　以下の提出書類の申請者確認欄に☑を付し、この書類も添付してご提出ください。</t>
    <rPh sb="2" eb="4">
      <t>イカ</t>
    </rPh>
    <rPh sb="5" eb="7">
      <t>テイシュツ</t>
    </rPh>
    <rPh sb="7" eb="9">
      <t>ショルイ</t>
    </rPh>
    <rPh sb="10" eb="13">
      <t>シンセイシャ</t>
    </rPh>
    <rPh sb="13" eb="15">
      <t>カクニン</t>
    </rPh>
    <rPh sb="15" eb="16">
      <t>ラン</t>
    </rPh>
    <rPh sb="19" eb="20">
      <t>フ</t>
    </rPh>
    <rPh sb="24" eb="26">
      <t>ショルイ</t>
    </rPh>
    <rPh sb="27" eb="29">
      <t>テンプ</t>
    </rPh>
    <rPh sb="32" eb="34">
      <t>テイシュツ</t>
    </rPh>
    <phoneticPr fontId="2"/>
  </si>
  <si>
    <t>申請者
確認欄</t>
    <rPh sb="0" eb="3">
      <t>シンセイシャ</t>
    </rPh>
    <rPh sb="4" eb="6">
      <t>カクニン</t>
    </rPh>
    <rPh sb="6" eb="7">
      <t>ラン</t>
    </rPh>
    <phoneticPr fontId="2"/>
  </si>
  <si>
    <t>提出書類</t>
    <rPh sb="0" eb="2">
      <t>テイシュツ</t>
    </rPh>
    <rPh sb="2" eb="4">
      <t>ショルイ</t>
    </rPh>
    <phoneticPr fontId="2"/>
  </si>
  <si>
    <t>様式</t>
    <rPh sb="0" eb="2">
      <t>ヨウシキ</t>
    </rPh>
    <phoneticPr fontId="2"/>
  </si>
  <si>
    <t>提出の
要否</t>
    <rPh sb="0" eb="2">
      <t>テイシュツ</t>
    </rPh>
    <rPh sb="4" eb="6">
      <t>ヨウヒ</t>
    </rPh>
    <phoneticPr fontId="2"/>
  </si>
  <si>
    <t>市確認欄</t>
    <rPh sb="0" eb="1">
      <t>シ</t>
    </rPh>
    <rPh sb="1" eb="4">
      <t>カクニンラン</t>
    </rPh>
    <phoneticPr fontId="2"/>
  </si>
  <si>
    <t>申請書</t>
  </si>
  <si>
    <t>□</t>
    <phoneticPr fontId="2"/>
  </si>
  <si>
    <t>〇</t>
    <phoneticPr fontId="2"/>
  </si>
  <si>
    <t>□</t>
    <phoneticPr fontId="2"/>
  </si>
  <si>
    <t>指定介護予防支援事業所の指定に係る記載事項</t>
    <rPh sb="4" eb="6">
      <t>ヨボウ</t>
    </rPh>
    <rPh sb="10" eb="11">
      <t>ショ</t>
    </rPh>
    <phoneticPr fontId="2"/>
  </si>
  <si>
    <t>付表</t>
    <rPh sb="0" eb="2">
      <t>フヒョウ</t>
    </rPh>
    <phoneticPr fontId="2"/>
  </si>
  <si>
    <t>登記事項証明書（原本）又は条例等</t>
    <rPh sb="0" eb="2">
      <t>トウキ</t>
    </rPh>
    <rPh sb="2" eb="4">
      <t>ジコウ</t>
    </rPh>
    <rPh sb="4" eb="7">
      <t>ショウメイショ</t>
    </rPh>
    <rPh sb="8" eb="10">
      <t>ゲンポン</t>
    </rPh>
    <phoneticPr fontId="2"/>
  </si>
  <si>
    <t>△</t>
    <phoneticPr fontId="2"/>
  </si>
  <si>
    <t>従業者の勤務の体制及び勤務形態一覧表</t>
    <phoneticPr fontId="2"/>
  </si>
  <si>
    <t>参考様式1</t>
    <rPh sb="0" eb="2">
      <t>サンコウ</t>
    </rPh>
    <rPh sb="2" eb="4">
      <t>ヨウシキ</t>
    </rPh>
    <phoneticPr fontId="2"/>
  </si>
  <si>
    <t>事業所の平面図</t>
    <phoneticPr fontId="2"/>
  </si>
  <si>
    <t>参考様式3</t>
    <rPh sb="0" eb="2">
      <t>サンコウ</t>
    </rPh>
    <rPh sb="2" eb="4">
      <t>ヨウシキ</t>
    </rPh>
    <phoneticPr fontId="2"/>
  </si>
  <si>
    <t>外観及び内部の様子がわかる写真</t>
    <rPh sb="0" eb="2">
      <t>ガイカン</t>
    </rPh>
    <rPh sb="2" eb="3">
      <t>オヨ</t>
    </rPh>
    <rPh sb="4" eb="6">
      <t>ナイブ</t>
    </rPh>
    <rPh sb="7" eb="9">
      <t>ヨウス</t>
    </rPh>
    <rPh sb="13" eb="15">
      <t>シャシン</t>
    </rPh>
    <phoneticPr fontId="2"/>
  </si>
  <si>
    <t>運営規程（料金表含む）</t>
    <rPh sb="5" eb="7">
      <t>リョウキン</t>
    </rPh>
    <rPh sb="7" eb="8">
      <t>ヒョウ</t>
    </rPh>
    <rPh sb="8" eb="9">
      <t>フク</t>
    </rPh>
    <phoneticPr fontId="2"/>
  </si>
  <si>
    <t>利用者からの苦情を処理するために講ずる措置の概要</t>
    <phoneticPr fontId="2"/>
  </si>
  <si>
    <t>参考様式5</t>
    <rPh sb="0" eb="4">
      <t>サンコウヨウシキ</t>
    </rPh>
    <phoneticPr fontId="2"/>
  </si>
  <si>
    <t>関係区市町村並びに他の保健・医療・福祉サービスの提供主体との連携の内容</t>
    <rPh sb="30" eb="32">
      <t>レンケイ</t>
    </rPh>
    <rPh sb="33" eb="35">
      <t>ナイヨウ</t>
    </rPh>
    <phoneticPr fontId="2"/>
  </si>
  <si>
    <t>参考様式8</t>
    <rPh sb="0" eb="2">
      <t>サンコウ</t>
    </rPh>
    <rPh sb="2" eb="4">
      <t>ヨウシキ</t>
    </rPh>
    <phoneticPr fontId="2"/>
  </si>
  <si>
    <t>誓約書</t>
    <rPh sb="0" eb="3">
      <t>セイヤクショ</t>
    </rPh>
    <phoneticPr fontId="2"/>
  </si>
  <si>
    <t>参考様式6</t>
    <rPh sb="0" eb="2">
      <t>サンコウ</t>
    </rPh>
    <rPh sb="2" eb="4">
      <t>ヨウシキ</t>
    </rPh>
    <phoneticPr fontId="2"/>
  </si>
  <si>
    <t>介護支援専門員一覧</t>
    <rPh sb="0" eb="2">
      <t>カイゴ</t>
    </rPh>
    <rPh sb="2" eb="4">
      <t>シエン</t>
    </rPh>
    <rPh sb="4" eb="7">
      <t>センモンイン</t>
    </rPh>
    <rPh sb="7" eb="9">
      <t>イチラン</t>
    </rPh>
    <phoneticPr fontId="2"/>
  </si>
  <si>
    <t>参考様式7</t>
    <rPh sb="0" eb="2">
      <t>サンコウ</t>
    </rPh>
    <rPh sb="2" eb="4">
      <t>ヨウシキ</t>
    </rPh>
    <phoneticPr fontId="2"/>
  </si>
  <si>
    <t>以下の点についても、申請の前にご確認の上、☑してください。</t>
    <rPh sb="0" eb="2">
      <t>イカ</t>
    </rPh>
    <rPh sb="3" eb="4">
      <t>テン</t>
    </rPh>
    <rPh sb="10" eb="12">
      <t>シンセイ</t>
    </rPh>
    <rPh sb="13" eb="14">
      <t>マエ</t>
    </rPh>
    <rPh sb="16" eb="18">
      <t>カクニン</t>
    </rPh>
    <rPh sb="19" eb="20">
      <t>ウエ</t>
    </rPh>
    <phoneticPr fontId="2"/>
  </si>
  <si>
    <t>法人（事業所）が、建物等の保有又は賃貸借において契約している。</t>
    <rPh sb="0" eb="2">
      <t>ホウジン</t>
    </rPh>
    <rPh sb="3" eb="5">
      <t>ジギョウ</t>
    </rPh>
    <rPh sb="5" eb="6">
      <t>ショ</t>
    </rPh>
    <rPh sb="9" eb="11">
      <t>タテモノ</t>
    </rPh>
    <rPh sb="11" eb="12">
      <t>トウ</t>
    </rPh>
    <rPh sb="13" eb="15">
      <t>ホユウ</t>
    </rPh>
    <rPh sb="15" eb="16">
      <t>マタ</t>
    </rPh>
    <rPh sb="17" eb="20">
      <t>チンタイシャク</t>
    </rPh>
    <rPh sb="24" eb="26">
      <t>ケイヤク</t>
    </rPh>
    <phoneticPr fontId="2"/>
  </si>
  <si>
    <t>法人（事業所）が、損害保険について加入している。</t>
    <rPh sb="0" eb="2">
      <t>ホウジン</t>
    </rPh>
    <rPh sb="3" eb="5">
      <t>ジギョウ</t>
    </rPh>
    <rPh sb="5" eb="6">
      <t>ショ</t>
    </rPh>
    <rPh sb="9" eb="11">
      <t>ソンガイ</t>
    </rPh>
    <rPh sb="11" eb="13">
      <t>ホケン</t>
    </rPh>
    <rPh sb="17" eb="19">
      <t>カニュウ</t>
    </rPh>
    <phoneticPr fontId="2"/>
  </si>
  <si>
    <t>担　当　者　連　絡　先</t>
    <rPh sb="0" eb="5">
      <t>タントウシャ</t>
    </rPh>
    <rPh sb="6" eb="9">
      <t>レンラク</t>
    </rPh>
    <rPh sb="10" eb="11">
      <t>サキ</t>
    </rPh>
    <phoneticPr fontId="2"/>
  </si>
  <si>
    <t>ご提出頂いた申請書類の内容等について、問い合わせをする際の担当者名と連絡先を記入してください。</t>
    <rPh sb="1" eb="3">
      <t>テイシュツ</t>
    </rPh>
    <rPh sb="3" eb="4">
      <t>イタダ</t>
    </rPh>
    <rPh sb="6" eb="8">
      <t>シンセイ</t>
    </rPh>
    <rPh sb="8" eb="10">
      <t>ジョルイ</t>
    </rPh>
    <rPh sb="11" eb="13">
      <t>ナイヨウ</t>
    </rPh>
    <rPh sb="13" eb="14">
      <t>トウ</t>
    </rPh>
    <rPh sb="19" eb="22">
      <t>トイア</t>
    </rPh>
    <rPh sb="27" eb="28">
      <t>サイ</t>
    </rPh>
    <rPh sb="29" eb="32">
      <t>タントウシャ</t>
    </rPh>
    <rPh sb="32" eb="33">
      <t>メイ</t>
    </rPh>
    <rPh sb="34" eb="36">
      <t>レンラク</t>
    </rPh>
    <rPh sb="36" eb="37">
      <t>サキ</t>
    </rPh>
    <rPh sb="38" eb="40">
      <t>キニュウ</t>
    </rPh>
    <phoneticPr fontId="2"/>
  </si>
  <si>
    <t>事業所名</t>
    <rPh sb="0" eb="2">
      <t>ジギョウ</t>
    </rPh>
    <rPh sb="2" eb="3">
      <t>ショ</t>
    </rPh>
    <rPh sb="3" eb="4">
      <t>メイ</t>
    </rPh>
    <phoneticPr fontId="2"/>
  </si>
  <si>
    <r>
      <t>事前相談はいつされましたか？</t>
    </r>
    <r>
      <rPr>
        <sz val="6"/>
        <rFont val="ＭＳ 明朝"/>
        <family val="1"/>
        <charset val="128"/>
      </rPr>
      <t>（相談必須）</t>
    </r>
    <rPh sb="0" eb="2">
      <t>ジゼン</t>
    </rPh>
    <rPh sb="2" eb="4">
      <t>ソウダン</t>
    </rPh>
    <rPh sb="15" eb="17">
      <t>ソウダン</t>
    </rPh>
    <rPh sb="17" eb="19">
      <t>ヒッス</t>
    </rPh>
    <phoneticPr fontId="2"/>
  </si>
  <si>
    <t>令和　　年　　月</t>
    <phoneticPr fontId="2"/>
  </si>
  <si>
    <t>担当者名</t>
    <rPh sb="0" eb="3">
      <t>タントウシャ</t>
    </rPh>
    <rPh sb="3" eb="4">
      <t>メイ</t>
    </rPh>
    <phoneticPr fontId="2"/>
  </si>
  <si>
    <t>連絡先</t>
    <rPh sb="0" eb="2">
      <t>レンラク</t>
    </rPh>
    <rPh sb="2" eb="3">
      <t>サキ</t>
    </rPh>
    <phoneticPr fontId="2"/>
  </si>
  <si>
    <t>ＴＥＬ</t>
    <phoneticPr fontId="2"/>
  </si>
  <si>
    <t>ＦＡＸ</t>
    <phoneticPr fontId="2"/>
  </si>
  <si>
    <r>
      <t xml:space="preserve">就業規則(※)の写し、資格証の写し、雇用契約書の写し又は誓約文(全員分)
</t>
    </r>
    <r>
      <rPr>
        <sz val="7"/>
        <rFont val="ＭＳ 明朝"/>
        <family val="1"/>
        <charset val="128"/>
      </rPr>
      <t>(※表紙、常勤の勤務時間及び改正日時がわかるページのみ。従業員10名未満により、就業規則を作成していない場合は「常勤職員の勤務時間に関する調べ」を添付してください。)</t>
    </r>
    <rPh sb="0" eb="2">
      <t>シュウギョウ</t>
    </rPh>
    <rPh sb="2" eb="4">
      <t>キソク</t>
    </rPh>
    <rPh sb="8" eb="9">
      <t>ウツ</t>
    </rPh>
    <rPh sb="11" eb="13">
      <t>シカク</t>
    </rPh>
    <rPh sb="13" eb="14">
      <t>ショウ</t>
    </rPh>
    <rPh sb="15" eb="16">
      <t>ウツ</t>
    </rPh>
    <rPh sb="18" eb="20">
      <t>コヨウ</t>
    </rPh>
    <rPh sb="20" eb="23">
      <t>ケイヤクショ</t>
    </rPh>
    <rPh sb="24" eb="25">
      <t>ウツ</t>
    </rPh>
    <rPh sb="26" eb="27">
      <t>マタ</t>
    </rPh>
    <rPh sb="28" eb="30">
      <t>セイヤク</t>
    </rPh>
    <rPh sb="30" eb="31">
      <t>ブン</t>
    </rPh>
    <rPh sb="32" eb="34">
      <t>ゼンイン</t>
    </rPh>
    <rPh sb="34" eb="35">
      <t>ブン</t>
    </rPh>
    <rPh sb="39" eb="41">
      <t>ヒョウシ</t>
    </rPh>
    <rPh sb="42" eb="44">
      <t>ジョウキン</t>
    </rPh>
    <rPh sb="45" eb="47">
      <t>キンム</t>
    </rPh>
    <rPh sb="47" eb="49">
      <t>ジカン</t>
    </rPh>
    <rPh sb="49" eb="50">
      <t>オヨ</t>
    </rPh>
    <rPh sb="51" eb="53">
      <t>カイセイ</t>
    </rPh>
    <rPh sb="53" eb="55">
      <t>ニチジ</t>
    </rPh>
    <phoneticPr fontId="2"/>
  </si>
  <si>
    <t>〇</t>
    <phoneticPr fontId="2"/>
  </si>
  <si>
    <t>指定介護予防支援事業所の指定申請に係る添付書類一覧</t>
    <rPh sb="0" eb="2">
      <t>シテイ</t>
    </rPh>
    <rPh sb="2" eb="4">
      <t>カイゴ</t>
    </rPh>
    <rPh sb="4" eb="6">
      <t>ヨボウ</t>
    </rPh>
    <rPh sb="6" eb="8">
      <t>シエン</t>
    </rPh>
    <rPh sb="8" eb="11">
      <t>ジギョウショ</t>
    </rPh>
    <phoneticPr fontId="2"/>
  </si>
  <si>
    <t>指定介護予防支援事業所指定申請書</t>
    <rPh sb="4" eb="6">
      <t>ヨボウ</t>
    </rPh>
    <rPh sb="10" eb="11">
      <t>ショ</t>
    </rPh>
    <rPh sb="13" eb="16">
      <t>シンセイショ</t>
    </rPh>
    <phoneticPr fontId="2"/>
  </si>
  <si>
    <t>第１号様式</t>
    <rPh sb="0" eb="1">
      <t>ダイ</t>
    </rPh>
    <rPh sb="2" eb="3">
      <t>ゴウ</t>
    </rPh>
    <rPh sb="3" eb="5">
      <t>ヨウシキ</t>
    </rPh>
    <phoneticPr fontId="2"/>
  </si>
  <si>
    <t>〇</t>
    <phoneticPr fontId="2"/>
  </si>
  <si>
    <t>△</t>
    <phoneticPr fontId="2"/>
  </si>
  <si>
    <t>△</t>
    <phoneticPr fontId="2"/>
  </si>
  <si>
    <t>提出の要否について、「△」については、既に居宅介護支援事業所で提出されている内容と変更がない場合は提出不要です.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</si>
</sst>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Red]\-#,##0.0"/>
    <numFmt numFmtId="178" formatCode="#,##0.0&quot;人&quot;"/>
    <numFmt numFmtId="179" formatCode="#,##0&quot;人&quot;"/>
  </numFmts>
  <fonts count="57">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1"/>
      <color rgb="FF000000"/>
      <name val="游ゴシック"/>
      <family val="3"/>
      <charset val="128"/>
      <scheme val="minor"/>
    </font>
    <font>
      <sz val="11"/>
      <name val="ＭＳ Ｐゴシック"/>
      <family val="3"/>
      <charset val="128"/>
    </font>
    <font>
      <sz val="14"/>
      <name val="ＭＳ Ｐゴシック"/>
      <family val="3"/>
      <charset val="128"/>
    </font>
    <font>
      <i/>
      <sz val="11"/>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sz val="10.5"/>
      <name val="游ゴシック"/>
      <family val="3"/>
      <charset val="128"/>
      <scheme val="minor"/>
    </font>
    <font>
      <sz val="10"/>
      <name val="游ゴシック"/>
      <family val="3"/>
      <charset val="128"/>
      <scheme val="minor"/>
    </font>
    <font>
      <sz val="11"/>
      <color rgb="FF000000"/>
      <name val="ＭＳ Ｐゴシック"/>
      <family val="3"/>
      <charset val="128"/>
    </font>
    <font>
      <b/>
      <sz val="11"/>
      <name val="ＭＳ Ｐゴシック"/>
      <family val="3"/>
      <charset val="128"/>
    </font>
    <font>
      <sz val="11"/>
      <name val="ＭＳ 明朝"/>
      <family val="1"/>
      <charset val="128"/>
    </font>
    <font>
      <sz val="11"/>
      <name val="ＭＳ ゴシック"/>
      <family val="3"/>
      <charset val="128"/>
    </font>
    <font>
      <sz val="6"/>
      <name val="游ゴシック"/>
      <family val="3"/>
      <charset val="128"/>
      <scheme val="minor"/>
    </font>
    <font>
      <sz val="10.5"/>
      <color rgb="FF000000"/>
      <name val="游ゴシック"/>
      <family val="3"/>
      <charset val="128"/>
      <scheme val="minor"/>
    </font>
    <font>
      <sz val="8"/>
      <color rgb="FF000000"/>
      <name val="游ゴシック"/>
      <family val="3"/>
      <charset val="128"/>
      <scheme val="minor"/>
    </font>
    <font>
      <sz val="8"/>
      <name val="ＭＳ Ｐ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
      <name val="ＭＳ 明朝"/>
      <family val="1"/>
      <charset val="128"/>
    </font>
    <font>
      <b/>
      <sz val="14"/>
      <name val="ＭＳ 明朝"/>
      <family val="1"/>
      <charset val="128"/>
    </font>
    <font>
      <sz val="12"/>
      <name val="ＭＳ 明朝"/>
      <family val="1"/>
      <charset val="128"/>
    </font>
    <font>
      <b/>
      <sz val="11"/>
      <name val="ＭＳ 明朝"/>
      <family val="1"/>
      <charset val="128"/>
    </font>
    <font>
      <sz val="14"/>
      <color theme="1"/>
      <name val="ＭＳ 明朝"/>
      <family val="1"/>
      <charset val="128"/>
    </font>
    <font>
      <sz val="14"/>
      <name val="ＭＳ 明朝"/>
      <family val="1"/>
      <charset val="128"/>
    </font>
    <font>
      <sz val="9"/>
      <name val="ＭＳ 明朝"/>
      <family val="1"/>
      <charset val="128"/>
    </font>
    <font>
      <sz val="7"/>
      <name val="ＭＳ 明朝"/>
      <family val="1"/>
      <charset val="128"/>
    </font>
    <font>
      <sz val="11"/>
      <color theme="1"/>
      <name val="ＭＳ 明朝"/>
      <family val="1"/>
      <charset val="128"/>
    </font>
    <font>
      <b/>
      <sz val="12"/>
      <name val="ＭＳ 明朝"/>
      <family val="1"/>
      <charset val="128"/>
    </font>
    <font>
      <sz val="8"/>
      <name val="ＭＳ 明朝"/>
      <family val="1"/>
      <charset val="128"/>
    </font>
    <font>
      <sz val="6"/>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5" tint="0.79998168889431442"/>
        <bgColor indexed="64"/>
      </patternFill>
    </fill>
  </fills>
  <borders count="1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23" fillId="0" borderId="0">
      <alignment vertical="center"/>
    </xf>
    <xf numFmtId="0" fontId="23" fillId="0" borderId="0"/>
  </cellStyleXfs>
  <cellXfs count="62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0" fillId="3" borderId="13" xfId="0" applyFill="1" applyBorder="1">
      <alignment vertical="center"/>
    </xf>
    <xf numFmtId="0" fontId="24" fillId="0" borderId="0" xfId="2" applyFont="1" applyAlignment="1">
      <alignment vertical="center"/>
    </xf>
    <xf numFmtId="0" fontId="23" fillId="0" borderId="0" xfId="2">
      <alignment vertical="center"/>
    </xf>
    <xf numFmtId="0" fontId="23" fillId="0" borderId="13" xfId="2" applyBorder="1">
      <alignment vertical="center"/>
    </xf>
    <xf numFmtId="0" fontId="23" fillId="0" borderId="0" xfId="2" applyBorder="1">
      <alignment vertical="center"/>
    </xf>
    <xf numFmtId="0" fontId="23" fillId="0" borderId="0" xfId="2" applyAlignment="1">
      <alignment horizontal="right" vertical="center"/>
    </xf>
    <xf numFmtId="0" fontId="23" fillId="0" borderId="7" xfId="2" applyBorder="1">
      <alignment vertical="center"/>
    </xf>
    <xf numFmtId="0" fontId="25" fillId="0" borderId="0" xfId="2" applyFont="1">
      <alignment vertical="center"/>
    </xf>
    <xf numFmtId="0" fontId="23" fillId="0" borderId="13" xfId="2" applyBorder="1" applyAlignment="1">
      <alignment vertical="center" shrinkToFit="1"/>
    </xf>
    <xf numFmtId="0" fontId="0" fillId="0" borderId="0" xfId="0" applyAlignment="1">
      <alignment vertical="center"/>
    </xf>
    <xf numFmtId="0" fontId="0" fillId="0" borderId="2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1"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91"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0" xfId="0" applyAlignment="1">
      <alignment horizontal="right" vertical="center"/>
    </xf>
    <xf numFmtId="0" fontId="34" fillId="0" borderId="0" xfId="0" applyFont="1" applyAlignment="1"/>
    <xf numFmtId="0" fontId="0" fillId="0" borderId="0" xfId="0" applyAlignment="1"/>
    <xf numFmtId="0" fontId="27" fillId="0" borderId="0" xfId="0" applyFont="1" applyAlignment="1"/>
    <xf numFmtId="0" fontId="26" fillId="0" borderId="31" xfId="0" applyFont="1" applyBorder="1" applyAlignment="1"/>
    <xf numFmtId="0" fontId="26" fillId="0" borderId="0" xfId="0" applyFont="1" applyBorder="1" applyAlignment="1"/>
    <xf numFmtId="0" fontId="26" fillId="0" borderId="11" xfId="0" applyFont="1" applyBorder="1" applyAlignment="1"/>
    <xf numFmtId="0" fontId="23" fillId="0" borderId="0" xfId="0" applyFont="1" applyBorder="1" applyAlignment="1">
      <alignment horizontal="center"/>
    </xf>
    <xf numFmtId="0" fontId="23" fillId="0" borderId="0" xfId="0" applyFont="1" applyBorder="1" applyAlignment="1"/>
    <xf numFmtId="0" fontId="36" fillId="0" borderId="0" xfId="0" applyFont="1" applyBorder="1" applyAlignment="1"/>
    <xf numFmtId="0" fontId="23" fillId="0" borderId="0" xfId="0" applyFont="1" applyFill="1" applyBorder="1" applyAlignment="1"/>
    <xf numFmtId="0" fontId="28" fillId="0" borderId="0" xfId="0" applyFont="1" applyBorder="1" applyAlignment="1"/>
    <xf numFmtId="0" fontId="37" fillId="0" borderId="0" xfId="0" applyFont="1" applyBorder="1" applyAlignment="1"/>
    <xf numFmtId="0" fontId="0" fillId="0" borderId="31" xfId="0" applyBorder="1" applyAlignment="1"/>
    <xf numFmtId="0" fontId="23" fillId="0" borderId="0" xfId="0" applyFont="1" applyAlignment="1"/>
    <xf numFmtId="0" fontId="37" fillId="0" borderId="0" xfId="0" applyFont="1" applyAlignment="1"/>
    <xf numFmtId="0" fontId="26" fillId="0" borderId="91" xfId="0" applyFont="1" applyBorder="1" applyAlignment="1"/>
    <xf numFmtId="0" fontId="26" fillId="0" borderId="18" xfId="0" applyFont="1" applyBorder="1" applyAlignment="1"/>
    <xf numFmtId="0" fontId="26" fillId="0" borderId="19" xfId="0" applyFont="1" applyBorder="1" applyAlignment="1"/>
    <xf numFmtId="0" fontId="39" fillId="3" borderId="0" xfId="0" applyFont="1" applyFill="1" applyBorder="1" applyAlignment="1">
      <alignment vertical="top"/>
    </xf>
    <xf numFmtId="0" fontId="40" fillId="3" borderId="0" xfId="0" applyFont="1" applyFill="1" applyBorder="1" applyAlignment="1">
      <alignment horizontal="right" vertical="center"/>
    </xf>
    <xf numFmtId="0" fontId="39" fillId="3" borderId="0" xfId="0" applyFont="1" applyFill="1" applyBorder="1" applyAlignment="1">
      <alignment horizontal="left" vertical="top"/>
    </xf>
    <xf numFmtId="0" fontId="39" fillId="3" borderId="0" xfId="0" applyFont="1" applyFill="1" applyBorder="1" applyAlignment="1">
      <alignment horizontal="left"/>
    </xf>
    <xf numFmtId="0" fontId="39" fillId="3" borderId="0" xfId="0" applyFont="1" applyFill="1" applyBorder="1" applyAlignment="1"/>
    <xf numFmtId="0" fontId="31" fillId="3" borderId="0" xfId="0" applyFont="1" applyFill="1" applyBorder="1" applyAlignment="1">
      <alignment horizontal="right"/>
    </xf>
    <xf numFmtId="0" fontId="29" fillId="3" borderId="0" xfId="0" applyFont="1" applyFill="1" applyBorder="1" applyAlignment="1"/>
    <xf numFmtId="0" fontId="31" fillId="3" borderId="0" xfId="0" applyFont="1" applyFill="1" applyBorder="1" applyAlignment="1">
      <alignment horizontal="right" vertical="top"/>
    </xf>
    <xf numFmtId="0" fontId="22" fillId="3" borderId="0" xfId="0" applyFont="1" applyFill="1" applyBorder="1" applyAlignment="1">
      <alignment horizontal="left" vertical="top"/>
    </xf>
    <xf numFmtId="0" fontId="23" fillId="0" borderId="0" xfId="3"/>
    <xf numFmtId="0" fontId="28" fillId="0" borderId="24" xfId="3" applyFont="1" applyBorder="1"/>
    <xf numFmtId="0" fontId="41" fillId="0" borderId="5" xfId="3" applyFont="1" applyBorder="1"/>
    <xf numFmtId="0" fontId="41" fillId="0" borderId="6" xfId="3" applyFont="1" applyBorder="1"/>
    <xf numFmtId="0" fontId="41" fillId="0" borderId="31" xfId="3" applyFont="1" applyBorder="1" applyAlignment="1">
      <alignment vertical="top"/>
    </xf>
    <xf numFmtId="0" fontId="41" fillId="0" borderId="0" xfId="3" applyFont="1" applyBorder="1"/>
    <xf numFmtId="0" fontId="41" fillId="0" borderId="91" xfId="3" applyFont="1" applyBorder="1" applyAlignment="1">
      <alignment vertical="top"/>
    </xf>
    <xf numFmtId="0" fontId="41" fillId="0" borderId="18" xfId="3" applyFont="1" applyBorder="1"/>
    <xf numFmtId="0" fontId="37" fillId="0" borderId="0" xfId="0" applyFont="1" applyAlignment="1">
      <alignment vertical="center"/>
    </xf>
    <xf numFmtId="0" fontId="42" fillId="0" borderId="0" xfId="0" applyFont="1" applyAlignment="1">
      <alignment horizontal="center" vertical="center"/>
    </xf>
    <xf numFmtId="0" fontId="37" fillId="0" borderId="94" xfId="0" applyFont="1" applyBorder="1" applyAlignment="1">
      <alignment vertical="center"/>
    </xf>
    <xf numFmtId="0" fontId="37" fillId="0" borderId="95" xfId="0" applyFont="1" applyBorder="1" applyAlignment="1">
      <alignment horizontal="center" vertical="center"/>
    </xf>
    <xf numFmtId="0" fontId="37" fillId="0" borderId="25" xfId="0" applyFont="1" applyBorder="1" applyAlignment="1">
      <alignment vertical="center"/>
    </xf>
    <xf numFmtId="0" fontId="37" fillId="0" borderId="96" xfId="0" applyFont="1" applyBorder="1" applyAlignment="1">
      <alignment horizontal="center" vertical="center"/>
    </xf>
    <xf numFmtId="0" fontId="43" fillId="0" borderId="97" xfId="0" applyFont="1" applyBorder="1" applyAlignment="1">
      <alignment horizontal="left" vertical="center"/>
    </xf>
    <xf numFmtId="0" fontId="44" fillId="0" borderId="98" xfId="0" applyFont="1" applyBorder="1" applyAlignment="1">
      <alignment horizontal="left" vertical="center"/>
    </xf>
    <xf numFmtId="0" fontId="37" fillId="0" borderId="0" xfId="0" applyFont="1" applyBorder="1" applyAlignment="1">
      <alignment vertical="center"/>
    </xf>
    <xf numFmtId="0" fontId="45" fillId="0" borderId="0" xfId="0" applyFont="1" applyAlignment="1">
      <alignment vertical="center"/>
    </xf>
    <xf numFmtId="0" fontId="46" fillId="0" borderId="0" xfId="0" applyFont="1" applyAlignment="1">
      <alignment shrinkToFit="1"/>
    </xf>
    <xf numFmtId="0" fontId="36" fillId="0" borderId="77" xfId="0" applyFont="1" applyBorder="1" applyAlignment="1">
      <alignment vertical="center"/>
    </xf>
    <xf numFmtId="0" fontId="47" fillId="0" borderId="81" xfId="0" applyFont="1" applyBorder="1" applyAlignment="1">
      <alignment vertical="center"/>
    </xf>
    <xf numFmtId="0" fontId="47" fillId="0" borderId="74" xfId="0" applyFont="1" applyBorder="1" applyAlignment="1">
      <alignment vertical="center"/>
    </xf>
    <xf numFmtId="0" fontId="47" fillId="0" borderId="0" xfId="0" applyFont="1" applyAlignment="1"/>
    <xf numFmtId="0" fontId="48" fillId="0" borderId="75" xfId="0" applyFont="1" applyBorder="1" applyAlignment="1"/>
    <xf numFmtId="0" fontId="47" fillId="0" borderId="90" xfId="0" applyFont="1" applyBorder="1" applyAlignment="1"/>
    <xf numFmtId="0" fontId="47" fillId="0" borderId="79" xfId="0" applyFont="1" applyBorder="1" applyAlignment="1"/>
    <xf numFmtId="0" fontId="36" fillId="0" borderId="31" xfId="0" applyFont="1" applyBorder="1" applyAlignment="1"/>
    <xf numFmtId="0" fontId="47" fillId="0" borderId="0" xfId="0" applyFont="1" applyBorder="1" applyAlignment="1"/>
    <xf numFmtId="0" fontId="47" fillId="0" borderId="11" xfId="0" applyFont="1" applyBorder="1" applyAlignment="1"/>
    <xf numFmtId="0" fontId="45" fillId="0" borderId="31" xfId="0" applyFont="1" applyBorder="1" applyAlignment="1"/>
    <xf numFmtId="0" fontId="47" fillId="0" borderId="31" xfId="0" applyFont="1" applyBorder="1" applyAlignment="1"/>
    <xf numFmtId="0" fontId="47" fillId="0" borderId="91" xfId="0" applyFont="1" applyBorder="1" applyAlignment="1"/>
    <xf numFmtId="0" fontId="47" fillId="0" borderId="18" xfId="0" applyFont="1" applyBorder="1" applyAlignment="1"/>
    <xf numFmtId="0" fontId="47" fillId="0" borderId="19" xfId="0" applyFont="1" applyBorder="1" applyAlignment="1"/>
    <xf numFmtId="0" fontId="36" fillId="0" borderId="0" xfId="0" applyFont="1" applyFill="1" applyBorder="1" applyAlignment="1">
      <alignment horizontal="center" vertical="center"/>
    </xf>
    <xf numFmtId="0" fontId="47" fillId="0" borderId="0" xfId="0" applyFont="1" applyFill="1" applyBorder="1" applyAlignment="1"/>
    <xf numFmtId="0" fontId="45" fillId="0" borderId="0" xfId="0" applyFont="1" applyBorder="1" applyAlignment="1">
      <alignment vertical="center" wrapText="1"/>
    </xf>
    <xf numFmtId="0" fontId="47" fillId="0" borderId="0" xfId="0" applyFont="1" applyAlignment="1">
      <alignment vertical="center"/>
    </xf>
    <xf numFmtId="0" fontId="36" fillId="0" borderId="0" xfId="0" applyFont="1" applyAlignment="1"/>
    <xf numFmtId="0" fontId="45" fillId="7" borderId="0" xfId="0" applyFont="1" applyFill="1" applyBorder="1" applyAlignment="1">
      <alignment vertical="center"/>
    </xf>
    <xf numFmtId="0" fontId="36" fillId="7" borderId="0" xfId="0" applyFont="1" applyFill="1" applyAlignment="1"/>
    <xf numFmtId="0" fontId="45" fillId="7" borderId="0" xfId="0" applyFont="1" applyFill="1" applyAlignment="1">
      <alignment horizontal="center" vertical="center"/>
    </xf>
    <xf numFmtId="0" fontId="45" fillId="7" borderId="0" xfId="0" applyFont="1" applyFill="1" applyBorder="1" applyAlignment="1">
      <alignment vertical="center" wrapText="1"/>
    </xf>
    <xf numFmtId="0" fontId="53" fillId="7" borderId="0" xfId="0" applyFont="1" applyFill="1" applyBorder="1" applyAlignment="1">
      <alignment vertical="center" textRotation="255"/>
    </xf>
    <xf numFmtId="0" fontId="53" fillId="0" borderId="0" xfId="0" applyFont="1" applyBorder="1" applyAlignment="1">
      <alignment vertical="center" textRotation="255"/>
    </xf>
    <xf numFmtId="0" fontId="51" fillId="0" borderId="38"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103" xfId="0" applyFont="1" applyBorder="1" applyAlignment="1">
      <alignment horizontal="center" vertical="center" wrapText="1"/>
    </xf>
    <xf numFmtId="0" fontId="51" fillId="0" borderId="106" xfId="0" applyFont="1" applyBorder="1" applyAlignment="1">
      <alignment horizontal="center" vertical="center" wrapText="1"/>
    </xf>
    <xf numFmtId="0" fontId="45" fillId="0" borderId="5" xfId="0" applyFont="1" applyBorder="1" applyAlignment="1">
      <alignment horizontal="left" vertical="center" wrapText="1"/>
    </xf>
    <xf numFmtId="0" fontId="45" fillId="0" borderId="0" xfId="0" applyFont="1" applyBorder="1" applyAlignment="1">
      <alignment horizontal="left" vertical="center" wrapText="1"/>
    </xf>
    <xf numFmtId="0" fontId="50" fillId="0" borderId="38" xfId="0" applyFont="1" applyBorder="1" applyAlignment="1">
      <alignment horizontal="center" vertical="center" wrapText="1"/>
    </xf>
    <xf numFmtId="0" fontId="50" fillId="0" borderId="39"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34" xfId="0" applyFont="1" applyBorder="1" applyAlignment="1">
      <alignment horizontal="center" vertical="center" wrapText="1"/>
    </xf>
    <xf numFmtId="0" fontId="50" fillId="0" borderId="114" xfId="0" applyFont="1" applyBorder="1" applyAlignment="1">
      <alignment horizontal="center" vertical="center"/>
    </xf>
    <xf numFmtId="0" fontId="50" fillId="0" borderId="115" xfId="0" applyFont="1" applyBorder="1" applyAlignment="1">
      <alignment horizontal="center" vertical="center"/>
    </xf>
    <xf numFmtId="0" fontId="50" fillId="0" borderId="10" xfId="0" applyFont="1" applyBorder="1" applyAlignment="1">
      <alignment horizontal="center" vertical="center"/>
    </xf>
    <xf numFmtId="0" fontId="50" fillId="0" borderId="34" xfId="0" applyFont="1" applyBorder="1" applyAlignment="1">
      <alignment horizontal="center" vertical="center"/>
    </xf>
    <xf numFmtId="0" fontId="50" fillId="0" borderId="27" xfId="0" applyFont="1" applyBorder="1" applyAlignment="1">
      <alignment horizontal="center" vertical="center"/>
    </xf>
    <xf numFmtId="0" fontId="50" fillId="0" borderId="26" xfId="0" applyFont="1" applyBorder="1" applyAlignment="1">
      <alignment horizontal="center" vertical="center"/>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14" xfId="0" applyFont="1" applyBorder="1" applyAlignment="1">
      <alignment horizontal="center" vertical="center" wrapText="1"/>
    </xf>
    <xf numFmtId="0" fontId="51" fillId="0" borderId="73"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45" xfId="0" applyFont="1" applyBorder="1" applyAlignment="1">
      <alignment horizontal="center" vertical="center" wrapText="1"/>
    </xf>
    <xf numFmtId="0" fontId="46" fillId="0" borderId="0" xfId="0" applyFont="1" applyAlignment="1">
      <alignment horizontal="center" vertical="center"/>
    </xf>
    <xf numFmtId="0" fontId="47" fillId="0" borderId="24" xfId="0" applyFont="1" applyBorder="1" applyAlignment="1">
      <alignment horizontal="center" vertical="center"/>
    </xf>
    <xf numFmtId="0" fontId="47" fillId="0" borderId="5" xfId="0" applyFont="1" applyBorder="1" applyAlignment="1">
      <alignment horizontal="center" vertical="center"/>
    </xf>
    <xf numFmtId="0" fontId="47" fillId="0" borderId="91" xfId="0" applyFont="1" applyBorder="1" applyAlignment="1">
      <alignment horizontal="center" vertical="center"/>
    </xf>
    <xf numFmtId="0" fontId="47" fillId="0" borderId="18" xfId="0" applyFont="1" applyBorder="1" applyAlignment="1">
      <alignment horizontal="center" vertical="center"/>
    </xf>
    <xf numFmtId="0" fontId="47" fillId="0" borderId="6" xfId="0" applyFont="1" applyBorder="1" applyAlignment="1">
      <alignment horizontal="center" vertical="center"/>
    </xf>
    <xf numFmtId="0" fontId="47" fillId="0" borderId="19" xfId="0" applyFont="1" applyBorder="1" applyAlignment="1">
      <alignment horizontal="center" vertical="center"/>
    </xf>
    <xf numFmtId="0" fontId="48" fillId="0" borderId="0" xfId="0" applyFont="1" applyAlignment="1">
      <alignment vertical="center"/>
    </xf>
    <xf numFmtId="0" fontId="45" fillId="6" borderId="99" xfId="0" applyFont="1" applyFill="1" applyBorder="1" applyAlignment="1">
      <alignment horizontal="center" vertical="center"/>
    </xf>
    <xf numFmtId="0" fontId="45" fillId="6" borderId="100"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35" xfId="0" applyFont="1" applyFill="1" applyBorder="1" applyAlignment="1">
      <alignment horizontal="center" vertical="center" wrapText="1"/>
    </xf>
    <xf numFmtId="0" fontId="45" fillId="6" borderId="17" xfId="0" applyFont="1" applyFill="1" applyBorder="1" applyAlignment="1">
      <alignment horizontal="center" vertical="center" wrapText="1"/>
    </xf>
    <xf numFmtId="0" fontId="45" fillId="6" borderId="33" xfId="0" applyFont="1" applyFill="1" applyBorder="1" applyAlignment="1">
      <alignment horizontal="center" vertical="center" wrapText="1"/>
    </xf>
    <xf numFmtId="0" fontId="45" fillId="6" borderId="4"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5" xfId="0" applyFont="1" applyFill="1" applyBorder="1" applyAlignment="1">
      <alignment horizontal="center" vertical="center"/>
    </xf>
    <xf numFmtId="0" fontId="45" fillId="6" borderId="17" xfId="0" applyFont="1" applyFill="1" applyBorder="1" applyAlignment="1">
      <alignment horizontal="center" vertical="center"/>
    </xf>
    <xf numFmtId="0" fontId="45" fillId="6" borderId="18" xfId="0" applyFont="1" applyFill="1" applyBorder="1" applyAlignment="1">
      <alignment horizontal="center" vertical="center"/>
    </xf>
    <xf numFmtId="0" fontId="45" fillId="6" borderId="33" xfId="0" applyFont="1" applyFill="1" applyBorder="1" applyAlignment="1">
      <alignment horizontal="center" vertical="center"/>
    </xf>
    <xf numFmtId="0" fontId="45" fillId="6" borderId="5"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45" fillId="6" borderId="18" xfId="0" applyFont="1" applyFill="1" applyBorder="1" applyAlignment="1">
      <alignment horizontal="center" vertical="center" wrapText="1"/>
    </xf>
    <xf numFmtId="0" fontId="45" fillId="6" borderId="19" xfId="0" applyFont="1" applyFill="1" applyBorder="1" applyAlignment="1">
      <alignment horizontal="center" vertical="center" wrapText="1"/>
    </xf>
    <xf numFmtId="0" fontId="51" fillId="0" borderId="110" xfId="0" applyFont="1" applyBorder="1" applyAlignment="1">
      <alignment horizontal="center" vertical="center" wrapText="1"/>
    </xf>
    <xf numFmtId="0" fontId="51" fillId="0" borderId="111" xfId="0" applyFont="1" applyBorder="1" applyAlignment="1">
      <alignment horizontal="center" vertical="center" wrapText="1"/>
    </xf>
    <xf numFmtId="0" fontId="51" fillId="0" borderId="36" xfId="0" applyFont="1" applyBorder="1" applyAlignment="1">
      <alignment horizontal="center" vertical="center" wrapText="1"/>
    </xf>
    <xf numFmtId="0" fontId="45" fillId="0" borderId="99" xfId="0" applyFont="1" applyBorder="1" applyAlignment="1">
      <alignment horizontal="center" vertical="center" textRotation="255"/>
    </xf>
    <xf numFmtId="0" fontId="45" fillId="0" borderId="101" xfId="0" applyFont="1" applyBorder="1" applyAlignment="1">
      <alignment horizontal="center" vertical="center" textRotation="255"/>
    </xf>
    <xf numFmtId="0" fontId="45" fillId="0" borderId="102" xfId="0" applyFont="1" applyBorder="1" applyAlignment="1">
      <alignment horizontal="center" vertical="center" textRotation="255"/>
    </xf>
    <xf numFmtId="0" fontId="49" fillId="0" borderId="4" xfId="0" applyFont="1" applyBorder="1" applyAlignment="1">
      <alignment horizontal="center" vertical="center" textRotation="255"/>
    </xf>
    <xf numFmtId="0" fontId="49" fillId="0" borderId="35" xfId="0" applyFont="1" applyBorder="1" applyAlignment="1">
      <alignment horizontal="center" vertical="center" textRotation="255"/>
    </xf>
    <xf numFmtId="0" fontId="49" fillId="0" borderId="27" xfId="0" applyFont="1" applyBorder="1" applyAlignment="1">
      <alignment horizontal="center" vertical="center" textRotation="255"/>
    </xf>
    <xf numFmtId="0" fontId="49" fillId="0" borderId="26" xfId="0" applyFont="1" applyBorder="1" applyAlignment="1">
      <alignment horizontal="center" vertical="center" textRotation="255"/>
    </xf>
    <xf numFmtId="0" fontId="45" fillId="0" borderId="4" xfId="0" applyFont="1" applyBorder="1" applyAlignment="1">
      <alignment vertical="center" wrapText="1" shrinkToFit="1"/>
    </xf>
    <xf numFmtId="0" fontId="45" fillId="0" borderId="5" xfId="0" applyFont="1" applyBorder="1" applyAlignment="1">
      <alignment vertical="center" wrapText="1" shrinkToFit="1"/>
    </xf>
    <xf numFmtId="0" fontId="45" fillId="0" borderId="35" xfId="0" applyFont="1" applyBorder="1" applyAlignment="1">
      <alignment vertical="center" wrapText="1" shrinkToFit="1"/>
    </xf>
    <xf numFmtId="0" fontId="45" fillId="0" borderId="10" xfId="0" applyFont="1" applyBorder="1" applyAlignment="1">
      <alignment vertical="center" wrapText="1" shrinkToFit="1"/>
    </xf>
    <xf numFmtId="0" fontId="45" fillId="0" borderId="0" xfId="0" applyFont="1" applyBorder="1" applyAlignment="1">
      <alignment vertical="center" wrapText="1" shrinkToFit="1"/>
    </xf>
    <xf numFmtId="0" fontId="45" fillId="0" borderId="34" xfId="0" applyFont="1" applyBorder="1" applyAlignment="1">
      <alignment vertical="center" wrapText="1" shrinkToFit="1"/>
    </xf>
    <xf numFmtId="0" fontId="45" fillId="0" borderId="4" xfId="0" applyFont="1" applyBorder="1" applyAlignment="1">
      <alignment horizontal="center" vertical="center" wrapText="1" shrinkToFit="1"/>
    </xf>
    <xf numFmtId="0" fontId="45" fillId="0" borderId="5" xfId="0" applyFont="1" applyBorder="1" applyAlignment="1">
      <alignment horizontal="center" vertical="center" shrinkToFit="1"/>
    </xf>
    <xf numFmtId="0" fontId="45" fillId="0" borderId="35" xfId="0" applyFont="1" applyBorder="1" applyAlignment="1">
      <alignment horizontal="center" vertical="center" shrinkToFit="1"/>
    </xf>
    <xf numFmtId="0" fontId="45" fillId="0" borderId="27" xfId="0" applyFont="1" applyBorder="1" applyAlignment="1">
      <alignment horizontal="center" vertical="center" shrinkToFit="1"/>
    </xf>
    <xf numFmtId="0" fontId="45" fillId="0" borderId="36" xfId="0" applyFont="1" applyBorder="1" applyAlignment="1">
      <alignment horizontal="center" vertical="center" shrinkToFit="1"/>
    </xf>
    <xf numFmtId="0" fontId="45" fillId="0" borderId="26" xfId="0" applyFont="1" applyBorder="1" applyAlignment="1">
      <alignment horizontal="center" vertical="center" shrinkToFit="1"/>
    </xf>
    <xf numFmtId="0" fontId="50" fillId="0" borderId="4" xfId="0" applyFont="1" applyBorder="1" applyAlignment="1">
      <alignment horizontal="center" vertical="center"/>
    </xf>
    <xf numFmtId="0" fontId="50" fillId="0" borderId="35" xfId="0" applyFont="1" applyBorder="1" applyAlignment="1">
      <alignment horizontal="center" vertical="center"/>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0" xfId="0" applyFont="1" applyBorder="1" applyAlignment="1">
      <alignment horizontal="center" vertical="center" wrapText="1"/>
    </xf>
    <xf numFmtId="0" fontId="49" fillId="0" borderId="10" xfId="0" applyFont="1" applyBorder="1" applyAlignment="1">
      <alignment horizontal="center" vertical="center" textRotation="255"/>
    </xf>
    <xf numFmtId="0" fontId="49" fillId="0" borderId="34" xfId="0" applyFont="1" applyBorder="1" applyAlignment="1">
      <alignment horizontal="center" vertical="center" textRotation="255"/>
    </xf>
    <xf numFmtId="0" fontId="49" fillId="0" borderId="103" xfId="0" applyFont="1" applyBorder="1" applyAlignment="1">
      <alignment horizontal="center" vertical="center" textRotation="255"/>
    </xf>
    <xf numFmtId="0" fontId="49" fillId="0" borderId="104" xfId="0" applyFont="1" applyBorder="1" applyAlignment="1">
      <alignment horizontal="center" vertical="center" textRotation="255"/>
    </xf>
    <xf numFmtId="0" fontId="45" fillId="0" borderId="38" xfId="0" applyFont="1" applyBorder="1" applyAlignment="1">
      <alignment vertical="center" wrapText="1" shrinkToFit="1"/>
    </xf>
    <xf numFmtId="0" fontId="45" fillId="0" borderId="37" xfId="0" applyFont="1" applyBorder="1" applyAlignment="1">
      <alignment vertical="center" wrapText="1" shrinkToFit="1"/>
    </xf>
    <xf numFmtId="0" fontId="45" fillId="0" borderId="39" xfId="0" applyFont="1" applyBorder="1" applyAlignment="1">
      <alignment vertical="center" wrapText="1" shrinkToFit="1"/>
    </xf>
    <xf numFmtId="0" fontId="45" fillId="0" borderId="103" xfId="0" applyFont="1" applyBorder="1" applyAlignment="1">
      <alignment vertical="center" wrapText="1" shrinkToFit="1"/>
    </xf>
    <xf numFmtId="0" fontId="45" fillId="0" borderId="105" xfId="0" applyFont="1" applyBorder="1" applyAlignment="1">
      <alignment vertical="center" wrapText="1" shrinkToFit="1"/>
    </xf>
    <xf numFmtId="0" fontId="45" fillId="0" borderId="104" xfId="0" applyFont="1" applyBorder="1" applyAlignment="1">
      <alignment vertical="center" wrapText="1" shrinkToFit="1"/>
    </xf>
    <xf numFmtId="0" fontId="45" fillId="0" borderId="10"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34" xfId="0" applyFont="1" applyBorder="1" applyAlignment="1">
      <alignment horizontal="center" vertical="center" shrinkToFit="1"/>
    </xf>
    <xf numFmtId="0" fontId="45" fillId="0" borderId="103" xfId="0" applyFont="1" applyBorder="1" applyAlignment="1">
      <alignment horizontal="center" vertical="center" shrinkToFit="1"/>
    </xf>
    <xf numFmtId="0" fontId="45" fillId="0" borderId="105" xfId="0" applyFont="1" applyBorder="1" applyAlignment="1">
      <alignment horizontal="center" vertical="center" shrinkToFit="1"/>
    </xf>
    <xf numFmtId="0" fontId="45" fillId="0" borderId="104" xfId="0" applyFont="1" applyBorder="1" applyAlignment="1">
      <alignment horizontal="center" vertical="center" shrinkToFit="1"/>
    </xf>
    <xf numFmtId="0" fontId="45" fillId="0" borderId="107" xfId="0" applyFont="1" applyBorder="1" applyAlignment="1">
      <alignment horizontal="center" vertical="center" textRotation="255"/>
    </xf>
    <xf numFmtId="0" fontId="45" fillId="0" borderId="12" xfId="0" applyFont="1" applyBorder="1" applyAlignment="1">
      <alignment horizontal="center" vertical="center" textRotation="255"/>
    </xf>
    <xf numFmtId="0" fontId="49" fillId="0" borderId="108" xfId="0" applyFont="1" applyBorder="1" applyAlignment="1">
      <alignment horizontal="center" vertical="center" textRotation="255"/>
    </xf>
    <xf numFmtId="0" fontId="49" fillId="0" borderId="109" xfId="0" applyFont="1" applyBorder="1" applyAlignment="1">
      <alignment horizontal="center" vertical="center" textRotation="255"/>
    </xf>
    <xf numFmtId="0" fontId="45" fillId="0" borderId="108" xfId="0" applyFont="1" applyBorder="1" applyAlignment="1">
      <alignment vertical="center" wrapText="1" shrinkToFit="1"/>
    </xf>
    <xf numFmtId="0" fontId="45" fillId="0" borderId="110" xfId="0" applyFont="1" applyBorder="1" applyAlignment="1">
      <alignment vertical="center" wrapText="1" shrinkToFit="1"/>
    </xf>
    <xf numFmtId="0" fontId="45" fillId="0" borderId="109" xfId="0" applyFont="1" applyBorder="1" applyAlignment="1">
      <alignment vertical="center" wrapText="1" shrinkToFit="1"/>
    </xf>
    <xf numFmtId="0" fontId="45" fillId="0" borderId="27" xfId="0" applyFont="1" applyBorder="1" applyAlignment="1">
      <alignment vertical="center" wrapText="1" shrinkToFit="1"/>
    </xf>
    <xf numFmtId="0" fontId="45" fillId="0" borderId="36" xfId="0" applyFont="1" applyBorder="1" applyAlignment="1">
      <alignment vertical="center" wrapText="1" shrinkToFit="1"/>
    </xf>
    <xf numFmtId="0" fontId="45" fillId="0" borderId="26" xfId="0" applyFont="1" applyBorder="1" applyAlignment="1">
      <alignment vertical="center" wrapText="1" shrinkToFit="1"/>
    </xf>
    <xf numFmtId="0" fontId="45" fillId="0" borderId="108" xfId="0" applyFont="1" applyBorder="1" applyAlignment="1">
      <alignment horizontal="center" vertical="center" shrinkToFit="1"/>
    </xf>
    <xf numFmtId="0" fontId="45" fillId="0" borderId="110" xfId="0" applyFont="1" applyBorder="1" applyAlignment="1">
      <alignment horizontal="center" vertical="center" shrinkToFit="1"/>
    </xf>
    <xf numFmtId="0" fontId="45" fillId="0" borderId="109" xfId="0" applyFont="1" applyBorder="1" applyAlignment="1">
      <alignment horizontal="center" vertical="center" shrinkToFit="1"/>
    </xf>
    <xf numFmtId="0" fontId="50" fillId="0" borderId="108" xfId="0" applyFont="1" applyBorder="1" applyAlignment="1">
      <alignment horizontal="center" vertical="center"/>
    </xf>
    <xf numFmtId="0" fontId="50" fillId="0" borderId="109" xfId="0" applyFont="1" applyBorder="1" applyAlignment="1">
      <alignment horizontal="center" vertical="center"/>
    </xf>
    <xf numFmtId="0" fontId="50" fillId="0" borderId="103" xfId="0" applyFont="1" applyBorder="1" applyAlignment="1">
      <alignment horizontal="center" vertical="center"/>
    </xf>
    <xf numFmtId="0" fontId="50" fillId="0" borderId="104" xfId="0" applyFont="1" applyBorder="1" applyAlignment="1">
      <alignment horizontal="center" vertical="center"/>
    </xf>
    <xf numFmtId="0" fontId="45" fillId="0" borderId="117" xfId="0" applyFont="1" applyBorder="1" applyAlignment="1">
      <alignment vertical="center" wrapText="1" shrinkToFit="1"/>
    </xf>
    <xf numFmtId="0" fontId="45" fillId="0" borderId="55" xfId="0" applyFont="1" applyBorder="1" applyAlignment="1">
      <alignment vertical="center" wrapText="1" shrinkToFit="1"/>
    </xf>
    <xf numFmtId="0" fontId="45" fillId="0" borderId="118" xfId="0" applyFont="1" applyBorder="1" applyAlignment="1">
      <alignment vertical="center" wrapText="1" shrinkToFit="1"/>
    </xf>
    <xf numFmtId="0" fontId="45" fillId="0" borderId="116" xfId="0" applyFont="1" applyBorder="1" applyAlignment="1">
      <alignment horizontal="center" vertical="center" textRotation="255"/>
    </xf>
    <xf numFmtId="0" fontId="45" fillId="0" borderId="112" xfId="0" applyFont="1" applyBorder="1" applyAlignment="1">
      <alignment vertical="center" wrapText="1" shrinkToFit="1"/>
    </xf>
    <xf numFmtId="0" fontId="45" fillId="0" borderId="88" xfId="0" applyFont="1" applyBorder="1" applyAlignment="1">
      <alignment vertical="center" wrapText="1" shrinkToFit="1"/>
    </xf>
    <xf numFmtId="0" fontId="45" fillId="0" borderId="113" xfId="0" applyFont="1" applyBorder="1" applyAlignment="1">
      <alignment vertical="center" wrapText="1" shrinkToFit="1"/>
    </xf>
    <xf numFmtId="0" fontId="51" fillId="0" borderId="114" xfId="0" applyFont="1" applyFill="1" applyBorder="1" applyAlignment="1">
      <alignment vertical="center" wrapText="1" shrinkToFit="1"/>
    </xf>
    <xf numFmtId="0" fontId="51" fillId="0" borderId="72" xfId="0" applyFont="1" applyFill="1" applyBorder="1" applyAlignment="1">
      <alignment vertical="center" wrapText="1" shrinkToFit="1"/>
    </xf>
    <xf numFmtId="0" fontId="51" fillId="0" borderId="115" xfId="0" applyFont="1" applyFill="1" applyBorder="1" applyAlignment="1">
      <alignment vertical="center" wrapText="1" shrinkToFit="1"/>
    </xf>
    <xf numFmtId="0" fontId="51" fillId="0" borderId="10" xfId="0" applyFont="1" applyFill="1" applyBorder="1" applyAlignment="1">
      <alignment vertical="center" wrapText="1" shrinkToFit="1"/>
    </xf>
    <xf numFmtId="0" fontId="51" fillId="0" borderId="0" xfId="0" applyFont="1" applyFill="1" applyBorder="1" applyAlignment="1">
      <alignment vertical="center" wrapText="1" shrinkToFit="1"/>
    </xf>
    <xf numFmtId="0" fontId="51" fillId="0" borderId="34" xfId="0" applyFont="1" applyFill="1" applyBorder="1" applyAlignment="1">
      <alignment vertical="center" wrapText="1" shrinkToFit="1"/>
    </xf>
    <xf numFmtId="0" fontId="49" fillId="0" borderId="13" xfId="0" applyFont="1" applyBorder="1" applyAlignment="1">
      <alignment horizontal="center" vertical="center" textRotation="255"/>
    </xf>
    <xf numFmtId="0" fontId="45" fillId="0" borderId="13" xfId="0" applyFont="1" applyBorder="1" applyAlignment="1">
      <alignment vertical="center" wrapText="1" shrinkToFit="1"/>
    </xf>
    <xf numFmtId="0" fontId="45" fillId="0" borderId="94" xfId="0" applyFont="1" applyBorder="1" applyAlignment="1">
      <alignment vertical="center" wrapText="1" shrinkToFit="1"/>
    </xf>
    <xf numFmtId="0" fontId="45" fillId="0" borderId="38" xfId="0" applyFont="1" applyBorder="1" applyAlignment="1">
      <alignment horizontal="center" vertical="center" wrapText="1" shrinkToFit="1"/>
    </xf>
    <xf numFmtId="0" fontId="45" fillId="0" borderId="37" xfId="0" applyFont="1" applyBorder="1" applyAlignment="1">
      <alignment horizontal="center" vertical="center" shrinkToFit="1"/>
    </xf>
    <xf numFmtId="0" fontId="45" fillId="0" borderId="39" xfId="0" applyFont="1" applyBorder="1" applyAlignment="1">
      <alignment horizontal="center" vertical="center" shrinkToFit="1"/>
    </xf>
    <xf numFmtId="0" fontId="50" fillId="0" borderId="38" xfId="0" applyFont="1" applyBorder="1" applyAlignment="1">
      <alignment horizontal="center" vertical="center"/>
    </xf>
    <xf numFmtId="0" fontId="50" fillId="0" borderId="39" xfId="0" applyFont="1" applyBorder="1" applyAlignment="1">
      <alignment horizontal="center" vertical="center"/>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45" fillId="0" borderId="42" xfId="0" applyFont="1" applyBorder="1" applyAlignment="1">
      <alignment horizontal="center" vertical="center" textRotation="255"/>
    </xf>
    <xf numFmtId="0" fontId="49" fillId="0" borderId="38" xfId="0" applyFont="1" applyBorder="1" applyAlignment="1">
      <alignment horizontal="center" vertical="center" textRotation="255"/>
    </xf>
    <xf numFmtId="0" fontId="49" fillId="0" borderId="39" xfId="0" applyFont="1" applyBorder="1" applyAlignment="1">
      <alignment horizontal="center" vertical="center" textRotation="255"/>
    </xf>
    <xf numFmtId="0" fontId="45" fillId="0" borderId="13" xfId="0" applyFont="1" applyBorder="1" applyAlignment="1">
      <alignment horizontal="center" vertical="center" shrinkToFit="1"/>
    </xf>
    <xf numFmtId="0" fontId="54" fillId="0" borderId="13" xfId="0" applyFont="1" applyBorder="1" applyAlignment="1">
      <alignment horizontal="center" vertical="center"/>
    </xf>
    <xf numFmtId="0" fontId="45" fillId="0" borderId="100" xfId="0" applyFont="1" applyBorder="1" applyAlignment="1">
      <alignment horizontal="center" vertical="center" textRotation="255"/>
    </xf>
    <xf numFmtId="0" fontId="49" fillId="0" borderId="17" xfId="0" applyFont="1" applyBorder="1" applyAlignment="1">
      <alignment horizontal="center" vertical="center" textRotation="255"/>
    </xf>
    <xf numFmtId="0" fontId="49" fillId="0" borderId="33" xfId="0" applyFont="1" applyBorder="1" applyAlignment="1">
      <alignment horizontal="center" vertical="center" textRotation="255"/>
    </xf>
    <xf numFmtId="0" fontId="45" fillId="0" borderId="17" xfId="0" applyFont="1" applyBorder="1" applyAlignment="1">
      <alignment vertical="center" wrapText="1" shrinkToFit="1"/>
    </xf>
    <xf numFmtId="0" fontId="45" fillId="0" borderId="18" xfId="0" applyFont="1" applyBorder="1" applyAlignment="1">
      <alignment vertical="center" wrapText="1" shrinkToFit="1"/>
    </xf>
    <xf numFmtId="0" fontId="45" fillId="0" borderId="33" xfId="0" applyFont="1" applyBorder="1" applyAlignment="1">
      <alignment vertical="center" wrapText="1" shrinkToFit="1"/>
    </xf>
    <xf numFmtId="0" fontId="45" fillId="0" borderId="21" xfId="0" applyFont="1" applyBorder="1" applyAlignment="1">
      <alignment horizontal="center" vertical="center" shrinkToFit="1"/>
    </xf>
    <xf numFmtId="0" fontId="50" fillId="0" borderId="17" xfId="0" applyFont="1" applyBorder="1" applyAlignment="1">
      <alignment horizontal="center" vertical="center"/>
    </xf>
    <xf numFmtId="0" fontId="50" fillId="0" borderId="33" xfId="0" applyFont="1" applyBorder="1" applyAlignment="1">
      <alignment horizontal="center" vertical="center"/>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45" fillId="0" borderId="0" xfId="0" applyFont="1" applyBorder="1" applyAlignment="1">
      <alignment horizontal="center" vertical="center" wrapText="1"/>
    </xf>
    <xf numFmtId="0" fontId="51" fillId="7" borderId="0" xfId="0" applyFont="1" applyFill="1" applyBorder="1" applyAlignment="1">
      <alignment vertical="center" shrinkToFit="1"/>
    </xf>
    <xf numFmtId="0" fontId="51" fillId="0" borderId="0" xfId="0" applyFont="1" applyBorder="1" applyAlignment="1">
      <alignment vertical="center" shrinkToFit="1"/>
    </xf>
    <xf numFmtId="0" fontId="47" fillId="0" borderId="13" xfId="0" applyFont="1" applyBorder="1" applyAlignment="1">
      <alignment horizontal="center" vertical="center"/>
    </xf>
    <xf numFmtId="0" fontId="51" fillId="0" borderId="16"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15" xfId="0" applyFont="1" applyBorder="1" applyAlignment="1">
      <alignment horizontal="center" vertical="center" wrapText="1"/>
    </xf>
    <xf numFmtId="0" fontId="47" fillId="0" borderId="38" xfId="0" applyFont="1" applyBorder="1" applyAlignment="1">
      <alignment horizontal="center"/>
    </xf>
    <xf numFmtId="0" fontId="47" fillId="0" borderId="37" xfId="0" applyFont="1" applyBorder="1" applyAlignment="1">
      <alignment horizontal="center"/>
    </xf>
    <xf numFmtId="0" fontId="47" fillId="0" borderId="39" xfId="0" applyFont="1" applyBorder="1" applyAlignment="1">
      <alignment horizontal="center"/>
    </xf>
    <xf numFmtId="0" fontId="47" fillId="0" borderId="27" xfId="0" applyFont="1" applyBorder="1" applyAlignment="1">
      <alignment horizontal="center"/>
    </xf>
    <xf numFmtId="0" fontId="47" fillId="0" borderId="36" xfId="0" applyFont="1" applyBorder="1" applyAlignment="1">
      <alignment horizontal="center"/>
    </xf>
    <xf numFmtId="0" fontId="47" fillId="0" borderId="26" xfId="0" applyFont="1" applyBorder="1" applyAlignment="1">
      <alignment horizontal="center"/>
    </xf>
    <xf numFmtId="0" fontId="55" fillId="0" borderId="38" xfId="0" applyFont="1" applyBorder="1" applyAlignment="1">
      <alignment vertical="center" wrapText="1"/>
    </xf>
    <xf numFmtId="0" fontId="55" fillId="0" borderId="37" xfId="0" applyFont="1" applyBorder="1" applyAlignment="1">
      <alignment vertical="center" wrapText="1"/>
    </xf>
    <xf numFmtId="0" fontId="55" fillId="0" borderId="39" xfId="0" applyFont="1" applyBorder="1" applyAlignment="1">
      <alignment vertical="center" wrapText="1"/>
    </xf>
    <xf numFmtId="0" fontId="55" fillId="0" borderId="27" xfId="0" applyFont="1" applyBorder="1" applyAlignment="1">
      <alignment vertical="center" wrapText="1"/>
    </xf>
    <xf numFmtId="0" fontId="55" fillId="0" borderId="36" xfId="0" applyFont="1" applyBorder="1" applyAlignment="1">
      <alignment vertical="center" wrapText="1"/>
    </xf>
    <xf numFmtId="0" fontId="55" fillId="0" borderId="26" xfId="0" applyFont="1" applyBorder="1" applyAlignment="1">
      <alignment vertical="center" wrapText="1"/>
    </xf>
    <xf numFmtId="0" fontId="45" fillId="0" borderId="38" xfId="0" applyFont="1" applyBorder="1" applyAlignment="1">
      <alignment horizontal="center"/>
    </xf>
    <xf numFmtId="0" fontId="45" fillId="0" borderId="37" xfId="0" applyFont="1" applyBorder="1" applyAlignment="1">
      <alignment horizontal="center"/>
    </xf>
    <xf numFmtId="0" fontId="45" fillId="0" borderId="39" xfId="0" applyFont="1" applyBorder="1" applyAlignment="1">
      <alignment horizontal="center"/>
    </xf>
    <xf numFmtId="0" fontId="45" fillId="0" borderId="27" xfId="0" applyFont="1" applyBorder="1" applyAlignment="1">
      <alignment horizontal="center"/>
    </xf>
    <xf numFmtId="0" fontId="45" fillId="0" borderId="36" xfId="0" applyFont="1" applyBorder="1" applyAlignment="1">
      <alignment horizontal="center"/>
    </xf>
    <xf numFmtId="0" fontId="45" fillId="0" borderId="26" xfId="0" applyFont="1" applyBorder="1" applyAlignment="1">
      <alignment horizontal="center"/>
    </xf>
    <xf numFmtId="0" fontId="4" fillId="0" borderId="13" xfId="0" applyFont="1" applyFill="1" applyBorder="1" applyAlignment="1">
      <alignment horizontal="center" vertical="center"/>
    </xf>
    <xf numFmtId="0" fontId="4" fillId="0" borderId="36" xfId="0" applyFont="1" applyFill="1" applyBorder="1" applyAlignment="1">
      <alignment horizontal="center" vertical="center"/>
    </xf>
    <xf numFmtId="176" fontId="4" fillId="0" borderId="13"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0" fontId="4" fillId="0" borderId="0" xfId="0" applyFont="1" applyFill="1" applyBorder="1" applyAlignment="1">
      <alignment horizontal="center" vertical="center"/>
    </xf>
    <xf numFmtId="179" fontId="4" fillId="3" borderId="13" xfId="0" applyNumberFormat="1"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4" fillId="0" borderId="0" xfId="0" applyFont="1" applyFill="1" applyBorder="1" applyAlignment="1">
      <alignment horizontal="center" vertical="center" wrapText="1"/>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right"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70" xfId="0" applyFont="1" applyFill="1" applyBorder="1" applyAlignment="1">
      <alignment horizontal="center" vertical="center"/>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6" fillId="5" borderId="0" xfId="0" applyFont="1" applyFill="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7" fillId="5" borderId="13"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8" fillId="5" borderId="0" xfId="0" applyFont="1" applyFill="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3" borderId="13" xfId="0" applyNumberFormat="1" applyFont="1" applyFill="1" applyBorder="1" applyAlignment="1">
      <alignment horizontal="center" vertical="center"/>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38" xfId="0" applyFont="1" applyFill="1" applyBorder="1" applyAlignment="1" applyProtection="1">
      <alignment horizontal="center" vertical="center" wrapText="1"/>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176" fontId="7" fillId="0" borderId="13" xfId="0" applyNumberFormat="1"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23" fillId="0" borderId="1" xfId="2" applyBorder="1" applyAlignment="1">
      <alignment horizontal="center" vertical="center"/>
    </xf>
    <xf numFmtId="0" fontId="23" fillId="0" borderId="3" xfId="2" applyBorder="1" applyAlignment="1">
      <alignment horizontal="center" vertical="center"/>
    </xf>
    <xf numFmtId="0" fontId="24" fillId="0" borderId="0" xfId="2" applyFont="1" applyAlignment="1">
      <alignment horizontal="center" vertical="center"/>
    </xf>
    <xf numFmtId="0" fontId="23" fillId="0" borderId="15" xfId="2" applyFont="1" applyBorder="1" applyAlignment="1">
      <alignment horizontal="left" vertical="center"/>
    </xf>
    <xf numFmtId="0" fontId="23" fillId="0" borderId="13" xfId="2" applyFont="1" applyBorder="1" applyAlignment="1">
      <alignment horizontal="left" vertical="center"/>
    </xf>
    <xf numFmtId="0" fontId="0" fillId="0" borderId="13" xfId="0" applyBorder="1" applyAlignment="1">
      <alignment horizontal="center" vertical="center"/>
    </xf>
    <xf numFmtId="0" fontId="35" fillId="0" borderId="75" xfId="0" applyFont="1" applyBorder="1" applyAlignment="1">
      <alignment horizontal="center" vertical="center"/>
    </xf>
    <xf numFmtId="0" fontId="35" fillId="0" borderId="90" xfId="0" applyFont="1" applyBorder="1" applyAlignment="1">
      <alignment horizontal="center" vertical="center"/>
    </xf>
    <xf numFmtId="0" fontId="35" fillId="0" borderId="79" xfId="0" applyFont="1" applyBorder="1" applyAlignment="1">
      <alignment horizontal="center" vertical="center"/>
    </xf>
    <xf numFmtId="0" fontId="27" fillId="0" borderId="0" xfId="0" applyFont="1" applyAlignment="1">
      <alignment vertical="center"/>
    </xf>
    <xf numFmtId="0" fontId="26" fillId="0" borderId="75" xfId="0" applyFont="1" applyBorder="1" applyAlignment="1">
      <alignment horizontal="center" vertical="center"/>
    </xf>
    <xf numFmtId="0" fontId="26" fillId="0" borderId="90" xfId="0" applyFont="1" applyBorder="1" applyAlignment="1">
      <alignment horizontal="center" vertical="center"/>
    </xf>
    <xf numFmtId="0" fontId="26" fillId="0" borderId="76" xfId="0" applyFont="1" applyBorder="1" applyAlignment="1">
      <alignment horizontal="center" vertical="center"/>
    </xf>
    <xf numFmtId="0" fontId="26" fillId="0" borderId="90" xfId="0" applyFont="1" applyBorder="1" applyAlignment="1">
      <alignment horizontal="center"/>
    </xf>
    <xf numFmtId="0" fontId="26" fillId="0" borderId="79" xfId="0" applyFont="1" applyBorder="1" applyAlignment="1">
      <alignment horizontal="center"/>
    </xf>
    <xf numFmtId="0" fontId="26" fillId="0" borderId="77" xfId="0" applyFont="1" applyBorder="1" applyAlignment="1">
      <alignment horizontal="center" vertical="center"/>
    </xf>
    <xf numFmtId="0" fontId="26" fillId="0" borderId="81" xfId="0" applyFont="1" applyBorder="1" applyAlignment="1">
      <alignment horizontal="center" vertical="center"/>
    </xf>
    <xf numFmtId="0" fontId="26" fillId="0" borderId="74" xfId="0" applyFont="1" applyBorder="1" applyAlignment="1">
      <alignment horizontal="center" vertical="center"/>
    </xf>
    <xf numFmtId="0" fontId="26" fillId="0" borderId="81" xfId="0" applyFont="1" applyBorder="1" applyAlignment="1">
      <alignment horizontal="center"/>
    </xf>
    <xf numFmtId="0" fontId="26" fillId="0" borderId="93" xfId="0" applyFont="1" applyBorder="1" applyAlignment="1">
      <alignment horizontal="center"/>
    </xf>
    <xf numFmtId="0" fontId="41" fillId="0" borderId="0" xfId="3" applyFont="1" applyBorder="1" applyAlignment="1">
      <alignment horizontal="left" vertical="top" wrapText="1"/>
    </xf>
    <xf numFmtId="0" fontId="41" fillId="0" borderId="11" xfId="3" applyFont="1" applyBorder="1" applyAlignment="1">
      <alignment horizontal="left" vertical="top" wrapText="1"/>
    </xf>
    <xf numFmtId="0" fontId="31" fillId="3" borderId="0" xfId="0" applyFont="1" applyFill="1" applyBorder="1" applyAlignment="1">
      <alignment horizontal="center" vertical="center"/>
    </xf>
    <xf numFmtId="0" fontId="32" fillId="3" borderId="0" xfId="0" applyFont="1" applyFill="1" applyBorder="1" applyAlignment="1">
      <alignment horizontal="right" vertical="center"/>
    </xf>
    <xf numFmtId="0" fontId="32" fillId="3" borderId="0" xfId="0" applyFont="1" applyFill="1" applyBorder="1" applyAlignment="1">
      <alignment vertical="center"/>
    </xf>
    <xf numFmtId="0" fontId="30" fillId="3" borderId="36" xfId="0" applyFont="1" applyFill="1" applyBorder="1" applyAlignment="1"/>
    <xf numFmtId="0" fontId="39" fillId="3" borderId="0" xfId="0" applyFont="1" applyFill="1" applyBorder="1" applyAlignment="1">
      <alignment horizontal="left"/>
    </xf>
    <xf numFmtId="0" fontId="30" fillId="3" borderId="28" xfId="0" applyFont="1" applyFill="1" applyBorder="1" applyAlignment="1"/>
    <xf numFmtId="0" fontId="33" fillId="3" borderId="0" xfId="0" applyFont="1" applyFill="1" applyBorder="1" applyAlignment="1">
      <alignment vertical="top" wrapText="1"/>
    </xf>
    <xf numFmtId="0" fontId="41" fillId="0" borderId="0" xfId="3" applyFont="1" applyBorder="1" applyAlignment="1">
      <alignment horizontal="left" vertical="top"/>
    </xf>
    <xf numFmtId="0" fontId="41" fillId="0" borderId="11" xfId="3" applyFont="1" applyBorder="1" applyAlignment="1">
      <alignment horizontal="left" vertical="top"/>
    </xf>
    <xf numFmtId="0" fontId="41" fillId="0" borderId="18" xfId="3" applyFont="1" applyBorder="1" applyAlignment="1">
      <alignment horizontal="left" vertical="top" wrapText="1"/>
    </xf>
    <xf numFmtId="0" fontId="41" fillId="0" borderId="19" xfId="3" applyFont="1" applyBorder="1" applyAlignment="1">
      <alignment horizontal="left" vertical="top" wrapText="1"/>
    </xf>
    <xf numFmtId="0" fontId="37" fillId="0" borderId="13" xfId="0" applyFont="1" applyBorder="1" applyAlignment="1">
      <alignment horizontal="center" vertical="center"/>
    </xf>
    <xf numFmtId="0" fontId="43" fillId="0" borderId="94" xfId="0" applyFont="1" applyBorder="1" applyAlignment="1">
      <alignment horizontal="left" vertical="center"/>
    </xf>
    <xf numFmtId="0" fontId="43" fillId="0" borderId="25" xfId="0" applyFont="1" applyBorder="1" applyAlignment="1">
      <alignment horizontal="left" vertical="center"/>
    </xf>
    <xf numFmtId="0" fontId="37" fillId="0" borderId="0" xfId="0" applyFont="1" applyAlignment="1">
      <alignment vertical="center"/>
    </xf>
    <xf numFmtId="0" fontId="42" fillId="0" borderId="0" xfId="0" applyFont="1" applyAlignment="1">
      <alignment horizontal="center" vertical="center"/>
    </xf>
    <xf numFmtId="0" fontId="37" fillId="0" borderId="94" xfId="0" applyFont="1" applyBorder="1" applyAlignment="1">
      <alignment horizontal="center" vertical="center"/>
    </xf>
    <xf numFmtId="0" fontId="37" fillId="0" borderId="25" xfId="0" applyFont="1" applyBorder="1" applyAlignment="1">
      <alignment horizontal="center" vertical="center"/>
    </xf>
    <xf numFmtId="0" fontId="46" fillId="0" borderId="0" xfId="0" applyFont="1" applyAlignment="1">
      <alignment horizontal="center" shrinkToFit="1"/>
    </xf>
    <xf numFmtId="0" fontId="36" fillId="0" borderId="75" xfId="0" applyFont="1" applyBorder="1" applyAlignment="1">
      <alignment horizontal="center" vertical="center"/>
    </xf>
    <xf numFmtId="0" fontId="36" fillId="0" borderId="90" xfId="0" applyFont="1" applyBorder="1" applyAlignment="1">
      <alignment horizontal="center" vertical="center"/>
    </xf>
    <xf numFmtId="0" fontId="36" fillId="0" borderId="76" xfId="0" applyFont="1" applyBorder="1" applyAlignment="1">
      <alignment horizontal="center" vertical="center"/>
    </xf>
    <xf numFmtId="0" fontId="47" fillId="0" borderId="83" xfId="0" applyFont="1" applyBorder="1" applyAlignment="1">
      <alignment horizontal="center" vertical="center"/>
    </xf>
    <xf numFmtId="0" fontId="47" fillId="0" borderId="90" xfId="0" applyFont="1" applyBorder="1" applyAlignment="1">
      <alignment horizontal="center" vertical="center"/>
    </xf>
    <xf numFmtId="0" fontId="47" fillId="0" borderId="79" xfId="0" applyFont="1" applyBorder="1" applyAlignment="1">
      <alignment horizontal="center" vertical="center"/>
    </xf>
    <xf numFmtId="0" fontId="47" fillId="0" borderId="92" xfId="0" applyFont="1" applyBorder="1" applyAlignment="1">
      <alignment horizontal="center" vertical="center"/>
    </xf>
    <xf numFmtId="0" fontId="47" fillId="0" borderId="81" xfId="0" applyFont="1" applyBorder="1" applyAlignment="1">
      <alignment horizontal="center" vertical="center"/>
    </xf>
    <xf numFmtId="0" fontId="47" fillId="0" borderId="93" xfId="0" applyFont="1" applyBorder="1" applyAlignment="1">
      <alignment horizontal="center" vertical="center"/>
    </xf>
    <xf numFmtId="0" fontId="45" fillId="0" borderId="0" xfId="0" applyFont="1" applyBorder="1" applyAlignment="1">
      <alignment vertical="center"/>
    </xf>
  </cellXfs>
  <cellStyles count="4">
    <cellStyle name="桁区切り" xfId="1" builtinId="6"/>
    <cellStyle name="標準" xfId="0" builtinId="0"/>
    <cellStyle name="標準 2" xfId="3"/>
    <cellStyle name="標準_勤務時間の調べ" xfId="2"/>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0"/>
  <sheetViews>
    <sheetView tabSelected="1" topLeftCell="A25" workbookViewId="0">
      <selection activeCell="D37" sqref="D37"/>
    </sheetView>
  </sheetViews>
  <sheetFormatPr defaultColWidth="3.75" defaultRowHeight="14.25"/>
  <cols>
    <col min="1" max="16384" width="3.75" style="219"/>
  </cols>
  <sheetData>
    <row r="1" spans="2:23" ht="15" customHeight="1">
      <c r="B1" s="264" t="s">
        <v>364</v>
      </c>
      <c r="C1" s="264"/>
      <c r="D1" s="264"/>
      <c r="E1" s="264"/>
      <c r="F1" s="264"/>
      <c r="G1" s="264"/>
      <c r="H1" s="264"/>
      <c r="I1" s="264"/>
      <c r="J1" s="264"/>
      <c r="K1" s="264"/>
      <c r="L1" s="264"/>
      <c r="M1" s="264"/>
      <c r="N1" s="264"/>
      <c r="O1" s="264"/>
      <c r="P1" s="264"/>
      <c r="Q1" s="264"/>
      <c r="R1" s="264"/>
      <c r="S1" s="264"/>
      <c r="T1" s="264"/>
      <c r="U1" s="264"/>
      <c r="V1" s="264"/>
    </row>
    <row r="2" spans="2:23" ht="15" customHeight="1" thickBot="1"/>
    <row r="3" spans="2:23" ht="15" customHeight="1">
      <c r="B3" s="265" t="s">
        <v>321</v>
      </c>
      <c r="C3" s="266"/>
      <c r="D3" s="266"/>
      <c r="E3" s="266"/>
      <c r="F3" s="266"/>
      <c r="G3" s="265"/>
      <c r="H3" s="266"/>
      <c r="I3" s="266"/>
      <c r="J3" s="266"/>
      <c r="K3" s="266"/>
      <c r="L3" s="266"/>
      <c r="M3" s="266"/>
      <c r="N3" s="266"/>
      <c r="O3" s="266"/>
      <c r="P3" s="266"/>
      <c r="Q3" s="266"/>
      <c r="R3" s="266"/>
      <c r="S3" s="266"/>
      <c r="T3" s="266"/>
      <c r="U3" s="266"/>
      <c r="V3" s="269"/>
    </row>
    <row r="4" spans="2:23" ht="15" customHeight="1" thickBot="1">
      <c r="B4" s="267"/>
      <c r="C4" s="268"/>
      <c r="D4" s="268"/>
      <c r="E4" s="268"/>
      <c r="F4" s="268"/>
      <c r="G4" s="267"/>
      <c r="H4" s="268"/>
      <c r="I4" s="268"/>
      <c r="J4" s="268"/>
      <c r="K4" s="268"/>
      <c r="L4" s="268"/>
      <c r="M4" s="268"/>
      <c r="N4" s="268"/>
      <c r="O4" s="268"/>
      <c r="P4" s="268"/>
      <c r="Q4" s="268"/>
      <c r="R4" s="268"/>
      <c r="S4" s="268"/>
      <c r="T4" s="268"/>
      <c r="U4" s="268"/>
      <c r="V4" s="270"/>
    </row>
    <row r="6" spans="2:23" ht="15" customHeight="1">
      <c r="B6" s="271" t="s">
        <v>322</v>
      </c>
      <c r="C6" s="271"/>
      <c r="D6" s="271"/>
      <c r="E6" s="271"/>
      <c r="F6" s="271"/>
      <c r="G6" s="271"/>
      <c r="H6" s="271"/>
      <c r="I6" s="271"/>
      <c r="J6" s="271"/>
      <c r="K6" s="271"/>
      <c r="L6" s="271"/>
      <c r="M6" s="271"/>
      <c r="N6" s="271"/>
      <c r="O6" s="271"/>
      <c r="P6" s="271"/>
      <c r="Q6" s="271"/>
      <c r="R6" s="271"/>
      <c r="S6" s="271"/>
      <c r="T6" s="271"/>
      <c r="U6" s="271"/>
      <c r="V6" s="271"/>
      <c r="W6" s="271"/>
    </row>
    <row r="7" spans="2:23" ht="15" customHeight="1" thickBot="1">
      <c r="F7" s="231"/>
      <c r="G7" s="232"/>
    </row>
    <row r="8" spans="2:23" ht="15" customHeight="1">
      <c r="B8" s="272"/>
      <c r="C8" s="274" t="s">
        <v>323</v>
      </c>
      <c r="D8" s="275"/>
      <c r="E8" s="278" t="s">
        <v>324</v>
      </c>
      <c r="F8" s="279"/>
      <c r="G8" s="279"/>
      <c r="H8" s="279"/>
      <c r="I8" s="279"/>
      <c r="J8" s="279"/>
      <c r="K8" s="279"/>
      <c r="L8" s="279"/>
      <c r="M8" s="279"/>
      <c r="N8" s="279"/>
      <c r="O8" s="280"/>
      <c r="P8" s="278" t="s">
        <v>325</v>
      </c>
      <c r="Q8" s="279"/>
      <c r="R8" s="280"/>
      <c r="S8" s="274" t="s">
        <v>326</v>
      </c>
      <c r="T8" s="275"/>
      <c r="U8" s="284" t="s">
        <v>327</v>
      </c>
      <c r="V8" s="285"/>
    </row>
    <row r="9" spans="2:23" ht="15" customHeight="1" thickBot="1">
      <c r="B9" s="273"/>
      <c r="C9" s="276"/>
      <c r="D9" s="277"/>
      <c r="E9" s="281"/>
      <c r="F9" s="282"/>
      <c r="G9" s="282"/>
      <c r="H9" s="282"/>
      <c r="I9" s="282"/>
      <c r="J9" s="282"/>
      <c r="K9" s="282"/>
      <c r="L9" s="282"/>
      <c r="M9" s="282"/>
      <c r="N9" s="282"/>
      <c r="O9" s="283"/>
      <c r="P9" s="281"/>
      <c r="Q9" s="282"/>
      <c r="R9" s="283"/>
      <c r="S9" s="276"/>
      <c r="T9" s="277"/>
      <c r="U9" s="286"/>
      <c r="V9" s="287"/>
    </row>
    <row r="10" spans="2:23" ht="15" customHeight="1">
      <c r="B10" s="291" t="s">
        <v>328</v>
      </c>
      <c r="C10" s="294" t="s">
        <v>329</v>
      </c>
      <c r="D10" s="295"/>
      <c r="E10" s="298" t="s">
        <v>365</v>
      </c>
      <c r="F10" s="299"/>
      <c r="G10" s="299"/>
      <c r="H10" s="299"/>
      <c r="I10" s="299"/>
      <c r="J10" s="299"/>
      <c r="K10" s="299"/>
      <c r="L10" s="299"/>
      <c r="M10" s="299"/>
      <c r="N10" s="299"/>
      <c r="O10" s="300"/>
      <c r="P10" s="304" t="s">
        <v>366</v>
      </c>
      <c r="Q10" s="305"/>
      <c r="R10" s="306"/>
      <c r="S10" s="310" t="s">
        <v>330</v>
      </c>
      <c r="T10" s="311"/>
      <c r="U10" s="312"/>
      <c r="V10" s="313"/>
    </row>
    <row r="11" spans="2:23" ht="15" customHeight="1">
      <c r="B11" s="292"/>
      <c r="C11" s="296"/>
      <c r="D11" s="297"/>
      <c r="E11" s="301"/>
      <c r="F11" s="302"/>
      <c r="G11" s="302"/>
      <c r="H11" s="302"/>
      <c r="I11" s="302"/>
      <c r="J11" s="302"/>
      <c r="K11" s="302"/>
      <c r="L11" s="302"/>
      <c r="M11" s="302"/>
      <c r="N11" s="302"/>
      <c r="O11" s="303"/>
      <c r="P11" s="307"/>
      <c r="Q11" s="308"/>
      <c r="R11" s="309"/>
      <c r="S11" s="256"/>
      <c r="T11" s="257"/>
      <c r="U11" s="314"/>
      <c r="V11" s="259"/>
    </row>
    <row r="12" spans="2:23" ht="15" customHeight="1">
      <c r="B12" s="292"/>
      <c r="C12" s="315" t="s">
        <v>331</v>
      </c>
      <c r="D12" s="316"/>
      <c r="E12" s="319" t="s">
        <v>332</v>
      </c>
      <c r="F12" s="320"/>
      <c r="G12" s="320"/>
      <c r="H12" s="320"/>
      <c r="I12" s="320"/>
      <c r="J12" s="320"/>
      <c r="K12" s="320"/>
      <c r="L12" s="320"/>
      <c r="M12" s="320"/>
      <c r="N12" s="320"/>
      <c r="O12" s="321"/>
      <c r="P12" s="325" t="s">
        <v>333</v>
      </c>
      <c r="Q12" s="326"/>
      <c r="R12" s="327"/>
      <c r="S12" s="254" t="s">
        <v>330</v>
      </c>
      <c r="T12" s="255"/>
      <c r="U12" s="242"/>
      <c r="V12" s="243"/>
    </row>
    <row r="13" spans="2:23" ht="15" customHeight="1" thickBot="1">
      <c r="B13" s="293"/>
      <c r="C13" s="317"/>
      <c r="D13" s="318"/>
      <c r="E13" s="322"/>
      <c r="F13" s="323"/>
      <c r="G13" s="323"/>
      <c r="H13" s="323"/>
      <c r="I13" s="323"/>
      <c r="J13" s="323"/>
      <c r="K13" s="323"/>
      <c r="L13" s="323"/>
      <c r="M13" s="323"/>
      <c r="N13" s="323"/>
      <c r="O13" s="324"/>
      <c r="P13" s="328"/>
      <c r="Q13" s="329"/>
      <c r="R13" s="330"/>
      <c r="S13" s="346"/>
      <c r="T13" s="347"/>
      <c r="U13" s="244"/>
      <c r="V13" s="245"/>
    </row>
    <row r="14" spans="2:23" ht="15" customHeight="1" thickTop="1">
      <c r="B14" s="331">
        <v>1</v>
      </c>
      <c r="C14" s="333" t="s">
        <v>329</v>
      </c>
      <c r="D14" s="334"/>
      <c r="E14" s="335" t="s">
        <v>334</v>
      </c>
      <c r="F14" s="336"/>
      <c r="G14" s="336"/>
      <c r="H14" s="336"/>
      <c r="I14" s="336"/>
      <c r="J14" s="336"/>
      <c r="K14" s="336"/>
      <c r="L14" s="336"/>
      <c r="M14" s="336"/>
      <c r="N14" s="336"/>
      <c r="O14" s="337"/>
      <c r="P14" s="341"/>
      <c r="Q14" s="342"/>
      <c r="R14" s="343"/>
      <c r="S14" s="344" t="s">
        <v>363</v>
      </c>
      <c r="T14" s="345"/>
      <c r="U14" s="288"/>
      <c r="V14" s="289"/>
    </row>
    <row r="15" spans="2:23" ht="15" customHeight="1">
      <c r="B15" s="332"/>
      <c r="C15" s="296"/>
      <c r="D15" s="297"/>
      <c r="E15" s="338"/>
      <c r="F15" s="339"/>
      <c r="G15" s="339"/>
      <c r="H15" s="339"/>
      <c r="I15" s="339"/>
      <c r="J15" s="339"/>
      <c r="K15" s="339"/>
      <c r="L15" s="339"/>
      <c r="M15" s="339"/>
      <c r="N15" s="339"/>
      <c r="O15" s="340"/>
      <c r="P15" s="307"/>
      <c r="Q15" s="308"/>
      <c r="R15" s="309"/>
      <c r="S15" s="256"/>
      <c r="T15" s="257"/>
      <c r="U15" s="290"/>
      <c r="V15" s="263"/>
    </row>
    <row r="16" spans="2:23" ht="15" customHeight="1">
      <c r="B16" s="292">
        <v>2</v>
      </c>
      <c r="C16" s="315" t="s">
        <v>329</v>
      </c>
      <c r="D16" s="316"/>
      <c r="E16" s="319" t="s">
        <v>336</v>
      </c>
      <c r="F16" s="320"/>
      <c r="G16" s="320"/>
      <c r="H16" s="320"/>
      <c r="I16" s="320"/>
      <c r="J16" s="320"/>
      <c r="K16" s="320"/>
      <c r="L16" s="320"/>
      <c r="M16" s="320"/>
      <c r="N16" s="320"/>
      <c r="O16" s="321"/>
      <c r="P16" s="325" t="s">
        <v>337</v>
      </c>
      <c r="Q16" s="326"/>
      <c r="R16" s="327"/>
      <c r="S16" s="248" t="s">
        <v>330</v>
      </c>
      <c r="T16" s="249"/>
      <c r="U16" s="242"/>
      <c r="V16" s="243"/>
    </row>
    <row r="17" spans="2:22" ht="15" customHeight="1">
      <c r="B17" s="292"/>
      <c r="C17" s="315"/>
      <c r="D17" s="316"/>
      <c r="E17" s="352"/>
      <c r="F17" s="353"/>
      <c r="G17" s="353"/>
      <c r="H17" s="353"/>
      <c r="I17" s="353"/>
      <c r="J17" s="353"/>
      <c r="K17" s="353"/>
      <c r="L17" s="353"/>
      <c r="M17" s="353"/>
      <c r="N17" s="353"/>
      <c r="O17" s="354"/>
      <c r="P17" s="325"/>
      <c r="Q17" s="326"/>
      <c r="R17" s="327"/>
      <c r="S17" s="250"/>
      <c r="T17" s="251"/>
      <c r="U17" s="258"/>
      <c r="V17" s="259"/>
    </row>
    <row r="18" spans="2:22" ht="15" customHeight="1">
      <c r="B18" s="292"/>
      <c r="C18" s="315"/>
      <c r="D18" s="316"/>
      <c r="E18" s="355" t="s">
        <v>362</v>
      </c>
      <c r="F18" s="356"/>
      <c r="G18" s="356"/>
      <c r="H18" s="356"/>
      <c r="I18" s="356"/>
      <c r="J18" s="356"/>
      <c r="K18" s="356"/>
      <c r="L18" s="356"/>
      <c r="M18" s="356"/>
      <c r="N18" s="356"/>
      <c r="O18" s="356"/>
      <c r="P18" s="356"/>
      <c r="Q18" s="356"/>
      <c r="R18" s="357"/>
      <c r="S18" s="252" t="s">
        <v>369</v>
      </c>
      <c r="T18" s="253"/>
      <c r="U18" s="260"/>
      <c r="V18" s="261"/>
    </row>
    <row r="19" spans="2:22" ht="15" customHeight="1">
      <c r="B19" s="292"/>
      <c r="C19" s="315"/>
      <c r="D19" s="316"/>
      <c r="E19" s="358"/>
      <c r="F19" s="359"/>
      <c r="G19" s="359"/>
      <c r="H19" s="359"/>
      <c r="I19" s="359"/>
      <c r="J19" s="359"/>
      <c r="K19" s="359"/>
      <c r="L19" s="359"/>
      <c r="M19" s="359"/>
      <c r="N19" s="359"/>
      <c r="O19" s="359"/>
      <c r="P19" s="359"/>
      <c r="Q19" s="359"/>
      <c r="R19" s="360"/>
      <c r="S19" s="254"/>
      <c r="T19" s="255"/>
      <c r="U19" s="258"/>
      <c r="V19" s="259"/>
    </row>
    <row r="20" spans="2:22" ht="15" customHeight="1">
      <c r="B20" s="351"/>
      <c r="C20" s="296"/>
      <c r="D20" s="297"/>
      <c r="E20" s="358"/>
      <c r="F20" s="359"/>
      <c r="G20" s="359"/>
      <c r="H20" s="359"/>
      <c r="I20" s="359"/>
      <c r="J20" s="359"/>
      <c r="K20" s="359"/>
      <c r="L20" s="359"/>
      <c r="M20" s="359"/>
      <c r="N20" s="359"/>
      <c r="O20" s="359"/>
      <c r="P20" s="359"/>
      <c r="Q20" s="359"/>
      <c r="R20" s="360"/>
      <c r="S20" s="256"/>
      <c r="T20" s="257"/>
      <c r="U20" s="262"/>
      <c r="V20" s="263"/>
    </row>
    <row r="21" spans="2:22" ht="15" customHeight="1">
      <c r="B21" s="332">
        <v>3</v>
      </c>
      <c r="C21" s="361" t="s">
        <v>329</v>
      </c>
      <c r="D21" s="361"/>
      <c r="E21" s="362" t="s">
        <v>338</v>
      </c>
      <c r="F21" s="362"/>
      <c r="G21" s="362"/>
      <c r="H21" s="362"/>
      <c r="I21" s="362"/>
      <c r="J21" s="362"/>
      <c r="K21" s="362"/>
      <c r="L21" s="362"/>
      <c r="M21" s="362"/>
      <c r="N21" s="362"/>
      <c r="O21" s="362"/>
      <c r="P21" s="364" t="s">
        <v>339</v>
      </c>
      <c r="Q21" s="365"/>
      <c r="R21" s="366"/>
      <c r="S21" s="367" t="s">
        <v>335</v>
      </c>
      <c r="T21" s="368"/>
      <c r="U21" s="242"/>
      <c r="V21" s="243"/>
    </row>
    <row r="22" spans="2:22" ht="15" customHeight="1">
      <c r="B22" s="332"/>
      <c r="C22" s="361"/>
      <c r="D22" s="361"/>
      <c r="E22" s="363"/>
      <c r="F22" s="363"/>
      <c r="G22" s="363"/>
      <c r="H22" s="363"/>
      <c r="I22" s="363"/>
      <c r="J22" s="363"/>
      <c r="K22" s="363"/>
      <c r="L22" s="363"/>
      <c r="M22" s="363"/>
      <c r="N22" s="363"/>
      <c r="O22" s="363"/>
      <c r="P22" s="325"/>
      <c r="Q22" s="326"/>
      <c r="R22" s="327"/>
      <c r="S22" s="254"/>
      <c r="T22" s="255"/>
      <c r="U22" s="258"/>
      <c r="V22" s="259"/>
    </row>
    <row r="23" spans="2:22" ht="15" customHeight="1">
      <c r="B23" s="332"/>
      <c r="C23" s="361"/>
      <c r="D23" s="361"/>
      <c r="E23" s="348" t="s">
        <v>340</v>
      </c>
      <c r="F23" s="349"/>
      <c r="G23" s="349"/>
      <c r="H23" s="349"/>
      <c r="I23" s="349"/>
      <c r="J23" s="349"/>
      <c r="K23" s="349"/>
      <c r="L23" s="349"/>
      <c r="M23" s="349"/>
      <c r="N23" s="349"/>
      <c r="O23" s="349"/>
      <c r="P23" s="349"/>
      <c r="Q23" s="349"/>
      <c r="R23" s="350"/>
      <c r="S23" s="256"/>
      <c r="T23" s="257"/>
      <c r="U23" s="262"/>
      <c r="V23" s="263"/>
    </row>
    <row r="24" spans="2:22" ht="15" customHeight="1">
      <c r="B24" s="371">
        <v>4</v>
      </c>
      <c r="C24" s="372" t="s">
        <v>329</v>
      </c>
      <c r="D24" s="373"/>
      <c r="E24" s="319" t="s">
        <v>341</v>
      </c>
      <c r="F24" s="320"/>
      <c r="G24" s="320"/>
      <c r="H24" s="320"/>
      <c r="I24" s="320"/>
      <c r="J24" s="320"/>
      <c r="K24" s="320"/>
      <c r="L24" s="320"/>
      <c r="M24" s="320"/>
      <c r="N24" s="320"/>
      <c r="O24" s="321"/>
      <c r="P24" s="374"/>
      <c r="Q24" s="374"/>
      <c r="R24" s="374"/>
      <c r="S24" s="367" t="s">
        <v>367</v>
      </c>
      <c r="T24" s="368"/>
      <c r="U24" s="369"/>
      <c r="V24" s="370"/>
    </row>
    <row r="25" spans="2:22" ht="15" customHeight="1">
      <c r="B25" s="351"/>
      <c r="C25" s="296"/>
      <c r="D25" s="297"/>
      <c r="E25" s="338"/>
      <c r="F25" s="339"/>
      <c r="G25" s="339"/>
      <c r="H25" s="339"/>
      <c r="I25" s="339"/>
      <c r="J25" s="339"/>
      <c r="K25" s="339"/>
      <c r="L25" s="339"/>
      <c r="M25" s="339"/>
      <c r="N25" s="339"/>
      <c r="O25" s="340"/>
      <c r="P25" s="374"/>
      <c r="Q25" s="374"/>
      <c r="R25" s="374"/>
      <c r="S25" s="256"/>
      <c r="T25" s="257"/>
      <c r="U25" s="369"/>
      <c r="V25" s="370"/>
    </row>
    <row r="26" spans="2:22" ht="15" customHeight="1">
      <c r="B26" s="371">
        <v>5</v>
      </c>
      <c r="C26" s="372" t="s">
        <v>329</v>
      </c>
      <c r="D26" s="373"/>
      <c r="E26" s="319" t="s">
        <v>342</v>
      </c>
      <c r="F26" s="320"/>
      <c r="G26" s="320"/>
      <c r="H26" s="320"/>
      <c r="I26" s="320"/>
      <c r="J26" s="320"/>
      <c r="K26" s="320"/>
      <c r="L26" s="320"/>
      <c r="M26" s="320"/>
      <c r="N26" s="320"/>
      <c r="O26" s="321"/>
      <c r="P26" s="374" t="s">
        <v>343</v>
      </c>
      <c r="Q26" s="374"/>
      <c r="R26" s="374"/>
      <c r="S26" s="367" t="s">
        <v>367</v>
      </c>
      <c r="T26" s="368"/>
      <c r="U26" s="369"/>
      <c r="V26" s="370"/>
    </row>
    <row r="27" spans="2:22" ht="15" customHeight="1">
      <c r="B27" s="351"/>
      <c r="C27" s="296"/>
      <c r="D27" s="297"/>
      <c r="E27" s="338"/>
      <c r="F27" s="339"/>
      <c r="G27" s="339"/>
      <c r="H27" s="339"/>
      <c r="I27" s="339"/>
      <c r="J27" s="339"/>
      <c r="K27" s="339"/>
      <c r="L27" s="339"/>
      <c r="M27" s="339"/>
      <c r="N27" s="339"/>
      <c r="O27" s="340"/>
      <c r="P27" s="374"/>
      <c r="Q27" s="374"/>
      <c r="R27" s="374"/>
      <c r="S27" s="256"/>
      <c r="T27" s="257"/>
      <c r="U27" s="369"/>
      <c r="V27" s="370"/>
    </row>
    <row r="28" spans="2:22" ht="15" customHeight="1">
      <c r="B28" s="371">
        <v>6</v>
      </c>
      <c r="C28" s="372" t="s">
        <v>329</v>
      </c>
      <c r="D28" s="373"/>
      <c r="E28" s="319" t="s">
        <v>344</v>
      </c>
      <c r="F28" s="320"/>
      <c r="G28" s="320"/>
      <c r="H28" s="320"/>
      <c r="I28" s="320"/>
      <c r="J28" s="320"/>
      <c r="K28" s="320"/>
      <c r="L28" s="320"/>
      <c r="M28" s="320"/>
      <c r="N28" s="320"/>
      <c r="O28" s="321"/>
      <c r="P28" s="374" t="s">
        <v>345</v>
      </c>
      <c r="Q28" s="374"/>
      <c r="R28" s="374"/>
      <c r="S28" s="367" t="s">
        <v>367</v>
      </c>
      <c r="T28" s="368"/>
      <c r="U28" s="369"/>
      <c r="V28" s="370"/>
    </row>
    <row r="29" spans="2:22" ht="15" customHeight="1">
      <c r="B29" s="351"/>
      <c r="C29" s="296"/>
      <c r="D29" s="297"/>
      <c r="E29" s="338"/>
      <c r="F29" s="339"/>
      <c r="G29" s="339"/>
      <c r="H29" s="339"/>
      <c r="I29" s="339"/>
      <c r="J29" s="339"/>
      <c r="K29" s="339"/>
      <c r="L29" s="339"/>
      <c r="M29" s="339"/>
      <c r="N29" s="339"/>
      <c r="O29" s="340"/>
      <c r="P29" s="374"/>
      <c r="Q29" s="374"/>
      <c r="R29" s="374"/>
      <c r="S29" s="256"/>
      <c r="T29" s="257"/>
      <c r="U29" s="369"/>
      <c r="V29" s="370"/>
    </row>
    <row r="30" spans="2:22" ht="15" customHeight="1">
      <c r="B30" s="371">
        <v>7</v>
      </c>
      <c r="C30" s="372" t="s">
        <v>329</v>
      </c>
      <c r="D30" s="373"/>
      <c r="E30" s="319" t="s">
        <v>346</v>
      </c>
      <c r="F30" s="320"/>
      <c r="G30" s="320"/>
      <c r="H30" s="320"/>
      <c r="I30" s="320"/>
      <c r="J30" s="320"/>
      <c r="K30" s="320"/>
      <c r="L30" s="320"/>
      <c r="M30" s="320"/>
      <c r="N30" s="320"/>
      <c r="O30" s="321"/>
      <c r="P30" s="374" t="s">
        <v>347</v>
      </c>
      <c r="Q30" s="374"/>
      <c r="R30" s="374"/>
      <c r="S30" s="367" t="s">
        <v>330</v>
      </c>
      <c r="T30" s="368"/>
      <c r="U30" s="369"/>
      <c r="V30" s="370"/>
    </row>
    <row r="31" spans="2:22" ht="15" customHeight="1">
      <c r="B31" s="351"/>
      <c r="C31" s="296"/>
      <c r="D31" s="297"/>
      <c r="E31" s="338"/>
      <c r="F31" s="339"/>
      <c r="G31" s="339"/>
      <c r="H31" s="339"/>
      <c r="I31" s="339"/>
      <c r="J31" s="339"/>
      <c r="K31" s="339"/>
      <c r="L31" s="339"/>
      <c r="M31" s="339"/>
      <c r="N31" s="339"/>
      <c r="O31" s="340"/>
      <c r="P31" s="374"/>
      <c r="Q31" s="374"/>
      <c r="R31" s="374"/>
      <c r="S31" s="256"/>
      <c r="T31" s="257"/>
      <c r="U31" s="369"/>
      <c r="V31" s="370"/>
    </row>
    <row r="32" spans="2:22" ht="15" customHeight="1">
      <c r="B32" s="371">
        <v>8</v>
      </c>
      <c r="C32" s="372" t="s">
        <v>329</v>
      </c>
      <c r="D32" s="373"/>
      <c r="E32" s="319" t="s">
        <v>348</v>
      </c>
      <c r="F32" s="320"/>
      <c r="G32" s="320"/>
      <c r="H32" s="320"/>
      <c r="I32" s="320"/>
      <c r="J32" s="320"/>
      <c r="K32" s="320"/>
      <c r="L32" s="320"/>
      <c r="M32" s="320"/>
      <c r="N32" s="320"/>
      <c r="O32" s="321"/>
      <c r="P32" s="374" t="s">
        <v>349</v>
      </c>
      <c r="Q32" s="374"/>
      <c r="R32" s="374"/>
      <c r="S32" s="367" t="s">
        <v>368</v>
      </c>
      <c r="T32" s="368"/>
      <c r="U32" s="369"/>
      <c r="V32" s="370"/>
    </row>
    <row r="33" spans="1:22" ht="15" customHeight="1" thickBot="1">
      <c r="B33" s="376"/>
      <c r="C33" s="377"/>
      <c r="D33" s="378"/>
      <c r="E33" s="379"/>
      <c r="F33" s="380"/>
      <c r="G33" s="380"/>
      <c r="H33" s="380"/>
      <c r="I33" s="380"/>
      <c r="J33" s="380"/>
      <c r="K33" s="380"/>
      <c r="L33" s="380"/>
      <c r="M33" s="380"/>
      <c r="N33" s="380"/>
      <c r="O33" s="381"/>
      <c r="P33" s="382"/>
      <c r="Q33" s="382"/>
      <c r="R33" s="382"/>
      <c r="S33" s="383"/>
      <c r="T33" s="384"/>
      <c r="U33" s="385"/>
      <c r="V33" s="386"/>
    </row>
    <row r="34" spans="1:22" s="234" customFormat="1" ht="15" customHeight="1">
      <c r="A34" s="233"/>
      <c r="B34" s="387" t="s">
        <v>241</v>
      </c>
      <c r="C34" s="387"/>
      <c r="D34" s="246" t="s">
        <v>370</v>
      </c>
      <c r="E34" s="246"/>
      <c r="F34" s="246"/>
      <c r="G34" s="246"/>
      <c r="H34" s="246"/>
      <c r="I34" s="246"/>
      <c r="J34" s="246"/>
      <c r="K34" s="246"/>
      <c r="L34" s="246"/>
      <c r="M34" s="246"/>
      <c r="N34" s="246"/>
      <c r="O34" s="246"/>
      <c r="P34" s="246"/>
      <c r="Q34" s="246"/>
      <c r="R34" s="246"/>
      <c r="S34" s="246"/>
      <c r="T34" s="246"/>
      <c r="U34" s="246"/>
      <c r="V34" s="246"/>
    </row>
    <row r="35" spans="1:22" s="234" customFormat="1" ht="15" customHeight="1">
      <c r="B35" s="233"/>
      <c r="C35" s="233"/>
      <c r="D35" s="247"/>
      <c r="E35" s="247"/>
      <c r="F35" s="247"/>
      <c r="G35" s="247"/>
      <c r="H35" s="247"/>
      <c r="I35" s="247"/>
      <c r="J35" s="247"/>
      <c r="K35" s="247"/>
      <c r="L35" s="247"/>
      <c r="M35" s="247"/>
      <c r="N35" s="247"/>
      <c r="O35" s="247"/>
      <c r="P35" s="247"/>
      <c r="Q35" s="247"/>
      <c r="R35" s="247"/>
      <c r="S35" s="247"/>
      <c r="T35" s="247"/>
      <c r="U35" s="247"/>
      <c r="V35" s="247"/>
    </row>
    <row r="36" spans="1:22" ht="15" customHeight="1">
      <c r="C36" s="235"/>
      <c r="D36" s="620"/>
      <c r="E36" s="620"/>
      <c r="F36" s="620"/>
      <c r="G36" s="620"/>
      <c r="H36" s="620"/>
      <c r="I36" s="620"/>
      <c r="J36" s="620"/>
      <c r="K36" s="620"/>
      <c r="L36" s="620"/>
      <c r="M36" s="620"/>
      <c r="N36" s="620"/>
      <c r="O36" s="620"/>
      <c r="P36" s="620"/>
      <c r="Q36" s="620"/>
      <c r="R36" s="620"/>
      <c r="S36" s="620"/>
      <c r="T36" s="620"/>
      <c r="U36" s="620"/>
      <c r="V36" s="620"/>
    </row>
    <row r="37" spans="1:22">
      <c r="D37" s="214"/>
      <c r="E37" s="214"/>
      <c r="F37" s="214"/>
      <c r="G37" s="214"/>
      <c r="H37" s="214"/>
      <c r="I37" s="214"/>
      <c r="J37" s="214"/>
      <c r="K37" s="214"/>
      <c r="L37" s="214"/>
      <c r="M37" s="214"/>
      <c r="N37" s="214"/>
      <c r="O37" s="214"/>
      <c r="P37" s="214"/>
      <c r="Q37" s="214"/>
      <c r="R37" s="214"/>
      <c r="S37" s="214"/>
      <c r="T37" s="214"/>
      <c r="U37" s="214"/>
      <c r="V37" s="214"/>
    </row>
    <row r="38" spans="1:22" ht="15" customHeight="1">
      <c r="B38" s="236" t="s">
        <v>350</v>
      </c>
      <c r="C38" s="237"/>
      <c r="D38" s="238"/>
      <c r="E38" s="239"/>
      <c r="F38" s="239"/>
      <c r="G38" s="239"/>
      <c r="H38" s="239"/>
      <c r="I38" s="239"/>
      <c r="J38" s="239"/>
      <c r="K38" s="239"/>
      <c r="L38" s="239"/>
      <c r="M38" s="239"/>
      <c r="N38" s="239"/>
      <c r="O38" s="239"/>
      <c r="P38" s="239"/>
      <c r="Q38" s="239"/>
      <c r="R38" s="239"/>
      <c r="S38" s="239"/>
      <c r="T38" s="239"/>
      <c r="U38" s="239"/>
      <c r="V38" s="239"/>
    </row>
    <row r="39" spans="1:22" ht="15" customHeight="1">
      <c r="B39" s="240" t="s">
        <v>331</v>
      </c>
      <c r="C39" s="388" t="s">
        <v>351</v>
      </c>
      <c r="D39" s="388"/>
      <c r="E39" s="388"/>
      <c r="F39" s="388"/>
      <c r="G39" s="388"/>
      <c r="H39" s="388"/>
      <c r="I39" s="388"/>
      <c r="J39" s="388"/>
      <c r="K39" s="388"/>
      <c r="L39" s="388"/>
      <c r="M39" s="388"/>
      <c r="N39" s="388"/>
      <c r="O39" s="388"/>
      <c r="P39" s="388"/>
      <c r="Q39" s="388"/>
      <c r="R39" s="388"/>
      <c r="S39" s="388"/>
      <c r="T39" s="388"/>
      <c r="U39" s="388"/>
      <c r="V39" s="388"/>
    </row>
    <row r="40" spans="1:22" ht="15" customHeight="1">
      <c r="B40" s="240" t="s">
        <v>331</v>
      </c>
      <c r="C40" s="388" t="s">
        <v>352</v>
      </c>
      <c r="D40" s="388"/>
      <c r="E40" s="388"/>
      <c r="F40" s="388"/>
      <c r="G40" s="388"/>
      <c r="H40" s="388"/>
      <c r="I40" s="388"/>
      <c r="J40" s="388"/>
      <c r="K40" s="388"/>
      <c r="L40" s="388"/>
      <c r="M40" s="388"/>
      <c r="N40" s="388"/>
      <c r="O40" s="388"/>
      <c r="P40" s="388"/>
      <c r="Q40" s="388"/>
      <c r="R40" s="388"/>
      <c r="S40" s="388"/>
      <c r="T40" s="388"/>
      <c r="U40" s="388"/>
      <c r="V40" s="388"/>
    </row>
    <row r="41" spans="1:22" ht="15" customHeight="1">
      <c r="B41" s="241"/>
      <c r="C41" s="389"/>
      <c r="D41" s="389"/>
      <c r="E41" s="389"/>
      <c r="F41" s="389"/>
      <c r="G41" s="389"/>
      <c r="H41" s="389"/>
      <c r="I41" s="389"/>
      <c r="J41" s="389"/>
      <c r="K41" s="389"/>
      <c r="L41" s="389"/>
      <c r="M41" s="389"/>
      <c r="N41" s="389"/>
      <c r="O41" s="389"/>
      <c r="P41" s="389"/>
      <c r="Q41" s="389"/>
      <c r="R41" s="389"/>
      <c r="S41" s="389"/>
      <c r="T41" s="389"/>
      <c r="U41" s="389"/>
      <c r="V41" s="389"/>
    </row>
    <row r="42" spans="1:22" ht="15" customHeight="1">
      <c r="B42" s="224"/>
    </row>
    <row r="45" spans="1:22" ht="15" customHeight="1">
      <c r="B45" s="375" t="s">
        <v>353</v>
      </c>
      <c r="C45" s="375"/>
      <c r="D45" s="375"/>
      <c r="E45" s="375"/>
      <c r="F45" s="375"/>
      <c r="G45" s="375"/>
      <c r="H45" s="375"/>
      <c r="I45" s="375"/>
      <c r="J45" s="375"/>
      <c r="K45" s="375"/>
      <c r="L45" s="375"/>
      <c r="M45" s="375"/>
      <c r="N45" s="375"/>
      <c r="O45" s="375"/>
      <c r="P45" s="375"/>
      <c r="Q45" s="375"/>
      <c r="R45" s="375"/>
      <c r="S45" s="375"/>
      <c r="T45" s="375"/>
      <c r="U45" s="375"/>
      <c r="V45" s="375"/>
    </row>
    <row r="46" spans="1:22" ht="15" customHeight="1">
      <c r="B46" s="391" t="s">
        <v>354</v>
      </c>
      <c r="C46" s="392"/>
      <c r="D46" s="392"/>
      <c r="E46" s="392"/>
      <c r="F46" s="392"/>
      <c r="G46" s="392"/>
      <c r="H46" s="392"/>
      <c r="I46" s="392"/>
      <c r="J46" s="392"/>
      <c r="K46" s="392"/>
      <c r="L46" s="392"/>
      <c r="M46" s="392"/>
      <c r="N46" s="392"/>
      <c r="O46" s="392"/>
      <c r="P46" s="392"/>
      <c r="Q46" s="392"/>
      <c r="R46" s="392"/>
      <c r="S46" s="392"/>
      <c r="T46" s="392"/>
      <c r="U46" s="392"/>
      <c r="V46" s="393"/>
    </row>
    <row r="47" spans="1:22" ht="15" customHeight="1">
      <c r="B47" s="390" t="s">
        <v>355</v>
      </c>
      <c r="C47" s="390"/>
      <c r="D47" s="390"/>
      <c r="E47" s="394"/>
      <c r="F47" s="395"/>
      <c r="G47" s="395"/>
      <c r="H47" s="395"/>
      <c r="I47" s="395"/>
      <c r="J47" s="395"/>
      <c r="K47" s="395"/>
      <c r="L47" s="395"/>
      <c r="M47" s="395"/>
      <c r="N47" s="396"/>
      <c r="O47" s="400" t="s">
        <v>356</v>
      </c>
      <c r="P47" s="401"/>
      <c r="Q47" s="401"/>
      <c r="R47" s="402"/>
      <c r="S47" s="406" t="s">
        <v>357</v>
      </c>
      <c r="T47" s="407"/>
      <c r="U47" s="407"/>
      <c r="V47" s="408"/>
    </row>
    <row r="48" spans="1:22" ht="15" customHeight="1">
      <c r="B48" s="390"/>
      <c r="C48" s="390"/>
      <c r="D48" s="390"/>
      <c r="E48" s="397"/>
      <c r="F48" s="398"/>
      <c r="G48" s="398"/>
      <c r="H48" s="398"/>
      <c r="I48" s="398"/>
      <c r="J48" s="398"/>
      <c r="K48" s="398"/>
      <c r="L48" s="398"/>
      <c r="M48" s="398"/>
      <c r="N48" s="399"/>
      <c r="O48" s="403"/>
      <c r="P48" s="404"/>
      <c r="Q48" s="404"/>
      <c r="R48" s="405"/>
      <c r="S48" s="409"/>
      <c r="T48" s="410"/>
      <c r="U48" s="410"/>
      <c r="V48" s="411"/>
    </row>
    <row r="49" spans="2:22" ht="15" customHeight="1">
      <c r="B49" s="390" t="s">
        <v>358</v>
      </c>
      <c r="C49" s="390"/>
      <c r="D49" s="390"/>
      <c r="E49" s="390"/>
      <c r="F49" s="390"/>
      <c r="G49" s="390"/>
      <c r="H49" s="390"/>
      <c r="I49" s="390"/>
      <c r="J49" s="390"/>
      <c r="K49" s="390" t="s">
        <v>359</v>
      </c>
      <c r="L49" s="390"/>
      <c r="M49" s="390"/>
      <c r="N49" s="390" t="s">
        <v>360</v>
      </c>
      <c r="O49" s="390"/>
      <c r="P49" s="390"/>
      <c r="Q49" s="390"/>
      <c r="R49" s="390"/>
      <c r="S49" s="390"/>
      <c r="T49" s="390"/>
      <c r="U49" s="390"/>
      <c r="V49" s="390"/>
    </row>
    <row r="50" spans="2:22" ht="15" customHeight="1">
      <c r="B50" s="390"/>
      <c r="C50" s="390"/>
      <c r="D50" s="390"/>
      <c r="E50" s="390"/>
      <c r="F50" s="390"/>
      <c r="G50" s="390"/>
      <c r="H50" s="390"/>
      <c r="I50" s="390"/>
      <c r="J50" s="390"/>
      <c r="K50" s="390"/>
      <c r="L50" s="390"/>
      <c r="M50" s="390"/>
      <c r="N50" s="390" t="s">
        <v>361</v>
      </c>
      <c r="O50" s="390"/>
      <c r="P50" s="390"/>
      <c r="Q50" s="390"/>
      <c r="R50" s="390"/>
      <c r="S50" s="390"/>
      <c r="T50" s="390"/>
      <c r="U50" s="390"/>
      <c r="V50" s="390"/>
    </row>
  </sheetData>
  <mergeCells count="91">
    <mergeCell ref="N50:P50"/>
    <mergeCell ref="Q50:V50"/>
    <mergeCell ref="B46:V46"/>
    <mergeCell ref="B47:D48"/>
    <mergeCell ref="E47:N48"/>
    <mergeCell ref="O47:R48"/>
    <mergeCell ref="S47:V48"/>
    <mergeCell ref="B49:D50"/>
    <mergeCell ref="E49:J50"/>
    <mergeCell ref="K49:M50"/>
    <mergeCell ref="N49:P49"/>
    <mergeCell ref="Q49:V49"/>
    <mergeCell ref="B45:V45"/>
    <mergeCell ref="B32:B33"/>
    <mergeCell ref="C32:D33"/>
    <mergeCell ref="E32:O33"/>
    <mergeCell ref="P32:R33"/>
    <mergeCell ref="S32:T33"/>
    <mergeCell ref="U32:V33"/>
    <mergeCell ref="B34:C34"/>
    <mergeCell ref="C39:V39"/>
    <mergeCell ref="C40:V40"/>
    <mergeCell ref="C41:V41"/>
    <mergeCell ref="D34:V35"/>
    <mergeCell ref="B30:B31"/>
    <mergeCell ref="C30:D31"/>
    <mergeCell ref="E30:O31"/>
    <mergeCell ref="P30:R31"/>
    <mergeCell ref="S30:T31"/>
    <mergeCell ref="B28:B29"/>
    <mergeCell ref="C28:D29"/>
    <mergeCell ref="E28:O29"/>
    <mergeCell ref="P28:R29"/>
    <mergeCell ref="S28:T29"/>
    <mergeCell ref="B26:B27"/>
    <mergeCell ref="C26:D27"/>
    <mergeCell ref="E26:O27"/>
    <mergeCell ref="P26:R27"/>
    <mergeCell ref="S26:T27"/>
    <mergeCell ref="B24:B25"/>
    <mergeCell ref="C24:D25"/>
    <mergeCell ref="E24:O25"/>
    <mergeCell ref="P24:R25"/>
    <mergeCell ref="S24:T25"/>
    <mergeCell ref="B21:B23"/>
    <mergeCell ref="C21:D23"/>
    <mergeCell ref="E21:O22"/>
    <mergeCell ref="P21:R22"/>
    <mergeCell ref="S21:T23"/>
    <mergeCell ref="B16:B20"/>
    <mergeCell ref="C16:D20"/>
    <mergeCell ref="E16:O17"/>
    <mergeCell ref="P16:R17"/>
    <mergeCell ref="E18:R20"/>
    <mergeCell ref="U10:V11"/>
    <mergeCell ref="C12:D13"/>
    <mergeCell ref="E12:O13"/>
    <mergeCell ref="P12:R13"/>
    <mergeCell ref="B14:B15"/>
    <mergeCell ref="C14:D15"/>
    <mergeCell ref="E14:O15"/>
    <mergeCell ref="P14:R15"/>
    <mergeCell ref="S14:T15"/>
    <mergeCell ref="S12:T13"/>
    <mergeCell ref="B10:B13"/>
    <mergeCell ref="C10:D11"/>
    <mergeCell ref="E10:O11"/>
    <mergeCell ref="P10:R11"/>
    <mergeCell ref="S10:T11"/>
    <mergeCell ref="B1:V1"/>
    <mergeCell ref="B3:F4"/>
    <mergeCell ref="G3:V4"/>
    <mergeCell ref="B6:W6"/>
    <mergeCell ref="B8:B9"/>
    <mergeCell ref="C8:D9"/>
    <mergeCell ref="E8:O9"/>
    <mergeCell ref="P8:R9"/>
    <mergeCell ref="S8:T9"/>
    <mergeCell ref="U8:V9"/>
    <mergeCell ref="U12:V13"/>
    <mergeCell ref="S16:T17"/>
    <mergeCell ref="S18:T20"/>
    <mergeCell ref="U16:V17"/>
    <mergeCell ref="U18:V20"/>
    <mergeCell ref="U14:V15"/>
    <mergeCell ref="U21:V23"/>
    <mergeCell ref="E23:R23"/>
    <mergeCell ref="U26:V27"/>
    <mergeCell ref="U24:V25"/>
    <mergeCell ref="U30:V31"/>
    <mergeCell ref="U28:V29"/>
  </mergeCells>
  <phoneticPr fontId="1"/>
  <pageMargins left="0.31496062992125984" right="0.31496062992125984" top="0.55118110236220474"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H73"/>
  <sheetViews>
    <sheetView showGridLines="0" view="pageBreakPreview" topLeftCell="U1" zoomScale="75" zoomScaleNormal="55" zoomScaleSheetLayoutView="75" workbookViewId="0">
      <selection activeCell="AP1" sqref="AP1:BD1"/>
    </sheetView>
  </sheetViews>
  <sheetFormatPr defaultColWidth="4.5" defaultRowHeight="20.25" customHeight="1"/>
  <cols>
    <col min="1" max="1" width="1.375" style="10" customWidth="1"/>
    <col min="2" max="59" width="5.625" style="10" customWidth="1"/>
    <col min="60" max="16384" width="4.5" style="10"/>
  </cols>
  <sheetData>
    <row r="1" spans="2:60" s="15" customFormat="1" ht="20.25" customHeight="1">
      <c r="B1" s="3" t="s">
        <v>206</v>
      </c>
      <c r="D1" s="3"/>
      <c r="G1" s="6" t="s">
        <v>16</v>
      </c>
      <c r="J1" s="3"/>
      <c r="K1" s="3"/>
      <c r="L1" s="3"/>
      <c r="M1" s="3"/>
      <c r="AN1" s="8" t="s">
        <v>19</v>
      </c>
      <c r="AO1" s="8" t="s">
        <v>17</v>
      </c>
      <c r="AP1" s="539" t="s">
        <v>181</v>
      </c>
      <c r="AQ1" s="540"/>
      <c r="AR1" s="540"/>
      <c r="AS1" s="540"/>
      <c r="AT1" s="540"/>
      <c r="AU1" s="540"/>
      <c r="AV1" s="540"/>
      <c r="AW1" s="540"/>
      <c r="AX1" s="540"/>
      <c r="AY1" s="540"/>
      <c r="AZ1" s="540"/>
      <c r="BA1" s="540"/>
      <c r="BB1" s="540"/>
      <c r="BC1" s="540"/>
      <c r="BD1" s="540"/>
      <c r="BE1" s="14" t="s">
        <v>0</v>
      </c>
    </row>
    <row r="2" spans="2:60" s="7" customFormat="1" ht="20.25" customHeight="1">
      <c r="D2" s="6"/>
      <c r="H2" s="6"/>
      <c r="I2" s="8"/>
      <c r="J2" s="8"/>
      <c r="K2" s="8"/>
      <c r="L2" s="8"/>
      <c r="M2" s="8"/>
      <c r="W2" s="18" t="s">
        <v>20</v>
      </c>
      <c r="X2" s="501">
        <v>2</v>
      </c>
      <c r="Y2" s="501"/>
      <c r="Z2" s="18" t="s">
        <v>17</v>
      </c>
      <c r="AA2" s="541">
        <f>IF(X2=0,"",YEAR(DATE(2018+X2,1,1)))</f>
        <v>2020</v>
      </c>
      <c r="AB2" s="541"/>
      <c r="AC2" s="19" t="s">
        <v>21</v>
      </c>
      <c r="AD2" s="19" t="s">
        <v>22</v>
      </c>
      <c r="AE2" s="501">
        <v>4</v>
      </c>
      <c r="AF2" s="501"/>
      <c r="AG2" s="19" t="s">
        <v>23</v>
      </c>
      <c r="AM2" s="14"/>
      <c r="AN2" s="8" t="s">
        <v>18</v>
      </c>
      <c r="AO2" s="8" t="s">
        <v>17</v>
      </c>
      <c r="AP2" s="518"/>
      <c r="AQ2" s="518"/>
      <c r="AR2" s="518"/>
      <c r="AS2" s="518"/>
      <c r="AT2" s="518"/>
      <c r="AU2" s="518"/>
      <c r="AV2" s="518"/>
      <c r="AW2" s="518"/>
      <c r="AX2" s="518"/>
      <c r="AY2" s="518"/>
      <c r="AZ2" s="518"/>
      <c r="BA2" s="518"/>
      <c r="BB2" s="518"/>
      <c r="BC2" s="518"/>
      <c r="BD2" s="518"/>
      <c r="BE2" s="14" t="s">
        <v>0</v>
      </c>
      <c r="BF2" s="8"/>
      <c r="BG2" s="8"/>
      <c r="BH2" s="8"/>
    </row>
    <row r="3" spans="2:60" s="7" customFormat="1" ht="20.25" customHeight="1">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529" t="s">
        <v>119</v>
      </c>
      <c r="BD3" s="530"/>
      <c r="BE3" s="530"/>
      <c r="BF3" s="530"/>
      <c r="BG3" s="8"/>
      <c r="BH3" s="8"/>
    </row>
    <row r="4" spans="2:60" s="7" customFormat="1" ht="20.25" customHeight="1">
      <c r="B4" s="431" t="s">
        <v>149</v>
      </c>
      <c r="C4" s="432"/>
      <c r="D4" s="432"/>
      <c r="E4" s="432"/>
      <c r="F4" s="432"/>
      <c r="G4" s="432"/>
      <c r="H4" s="432"/>
      <c r="I4" s="433"/>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504">
        <v>8</v>
      </c>
      <c r="AT5" s="504"/>
      <c r="AU5" s="67" t="s">
        <v>57</v>
      </c>
      <c r="AV5" s="66"/>
      <c r="AW5" s="504">
        <v>40</v>
      </c>
      <c r="AX5" s="504"/>
      <c r="AY5" s="67" t="s">
        <v>58</v>
      </c>
      <c r="AZ5" s="66"/>
      <c r="BA5" s="504">
        <v>160</v>
      </c>
      <c r="BB5" s="504"/>
      <c r="BC5" s="67" t="s">
        <v>59</v>
      </c>
      <c r="BD5" s="66"/>
      <c r="BE5" s="26"/>
      <c r="BF5" s="8"/>
      <c r="BG5" s="8"/>
      <c r="BH5" s="8"/>
    </row>
    <row r="6" spans="2:60" s="7" customFormat="1" ht="20.25" customHeight="1">
      <c r="B6" s="127" t="s">
        <v>101</v>
      </c>
      <c r="C6" s="127" t="s">
        <v>101</v>
      </c>
      <c r="D6" s="127" t="s">
        <v>101</v>
      </c>
      <c r="E6" s="127" t="s">
        <v>101</v>
      </c>
      <c r="F6" s="127" t="s">
        <v>101</v>
      </c>
      <c r="G6" s="127" t="s">
        <v>102</v>
      </c>
      <c r="H6" s="127" t="s">
        <v>102</v>
      </c>
      <c r="I6" s="127" t="s">
        <v>101</v>
      </c>
      <c r="J6" s="64" t="s">
        <v>66</v>
      </c>
      <c r="K6" s="434"/>
      <c r="L6" s="434"/>
      <c r="M6" s="434"/>
      <c r="N6" s="64" t="s">
        <v>50</v>
      </c>
      <c r="O6" s="434"/>
      <c r="P6" s="434"/>
      <c r="Q6" s="434"/>
      <c r="R6" s="60" t="s">
        <v>103</v>
      </c>
      <c r="S6" s="564">
        <f>(O6-K6)*24</f>
        <v>0</v>
      </c>
      <c r="T6" s="564"/>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c r="B7" s="128" t="s">
        <v>102</v>
      </c>
      <c r="C7" s="128" t="s">
        <v>102</v>
      </c>
      <c r="D7" s="128" t="s">
        <v>102</v>
      </c>
      <c r="E7" s="128" t="s">
        <v>102</v>
      </c>
      <c r="F7" s="128" t="s">
        <v>102</v>
      </c>
      <c r="G7" s="128" t="s">
        <v>101</v>
      </c>
      <c r="H7" s="128" t="s">
        <v>101</v>
      </c>
      <c r="I7" s="128" t="s">
        <v>102</v>
      </c>
      <c r="J7" s="64" t="s">
        <v>66</v>
      </c>
      <c r="K7" s="434"/>
      <c r="L7" s="434"/>
      <c r="M7" s="434"/>
      <c r="N7" s="64" t="s">
        <v>50</v>
      </c>
      <c r="O7" s="434"/>
      <c r="P7" s="434"/>
      <c r="Q7" s="434"/>
      <c r="R7" s="60" t="s">
        <v>103</v>
      </c>
      <c r="S7" s="564">
        <f>(O7-K7)*24</f>
        <v>0</v>
      </c>
      <c r="T7" s="564"/>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531">
        <f>DAY(EOMONTH(DATE(AA2,AE2,1),0))</f>
        <v>30</v>
      </c>
      <c r="BB7" s="531"/>
      <c r="BC7" s="67" t="s">
        <v>61</v>
      </c>
      <c r="BD7" s="71"/>
      <c r="BE7" s="14"/>
      <c r="BF7" s="8"/>
      <c r="BG7" s="8"/>
      <c r="BH7" s="8"/>
    </row>
    <row r="8" spans="2:60" s="7" customFormat="1" ht="20.25" customHeight="1">
      <c r="B8" s="435" t="s">
        <v>161</v>
      </c>
      <c r="C8" s="436"/>
      <c r="D8" s="436"/>
      <c r="E8" s="436"/>
      <c r="F8" s="436"/>
      <c r="G8" s="436"/>
      <c r="H8" s="436"/>
      <c r="I8" s="436"/>
      <c r="J8" s="436"/>
      <c r="K8" s="437"/>
      <c r="L8" s="437"/>
      <c r="M8" s="437"/>
      <c r="N8" s="436"/>
      <c r="O8" s="437"/>
      <c r="P8" s="437"/>
      <c r="Q8" s="437"/>
      <c r="R8" s="436"/>
      <c r="S8" s="437"/>
      <c r="T8" s="437"/>
      <c r="U8" s="438"/>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c r="B9" s="439"/>
      <c r="C9" s="440"/>
      <c r="D9" s="440"/>
      <c r="E9" s="440"/>
      <c r="F9" s="440"/>
      <c r="G9" s="440"/>
      <c r="H9" s="440"/>
      <c r="I9" s="440"/>
      <c r="J9" s="440"/>
      <c r="K9" s="440"/>
      <c r="L9" s="440"/>
      <c r="M9" s="440"/>
      <c r="N9" s="440"/>
      <c r="O9" s="440"/>
      <c r="P9" s="440"/>
      <c r="Q9" s="440"/>
      <c r="R9" s="440"/>
      <c r="S9" s="440"/>
      <c r="T9" s="440"/>
      <c r="U9" s="441"/>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535"/>
      <c r="BB9" s="536"/>
      <c r="BC9" s="67" t="s">
        <v>177</v>
      </c>
      <c r="BD9" s="71"/>
      <c r="BE9" s="14"/>
      <c r="BF9" s="8"/>
      <c r="BG9" s="8"/>
      <c r="BH9" s="8"/>
    </row>
    <row r="10" spans="2:60" ht="20.25" customHeight="1" thickBot="1">
      <c r="C10" s="9"/>
      <c r="D10" s="9"/>
      <c r="G10" s="1"/>
      <c r="V10" s="9"/>
      <c r="AM10" s="9"/>
      <c r="BF10" s="11"/>
      <c r="BG10" s="11"/>
      <c r="BH10" s="11"/>
    </row>
    <row r="11" spans="2:60" ht="20.25" customHeight="1" thickBot="1">
      <c r="B11" s="451" t="s">
        <v>62</v>
      </c>
      <c r="C11" s="457" t="s">
        <v>130</v>
      </c>
      <c r="D11" s="464"/>
      <c r="E11" s="456" t="s">
        <v>131</v>
      </c>
      <c r="F11" s="464"/>
      <c r="G11" s="456" t="s">
        <v>132</v>
      </c>
      <c r="H11" s="457"/>
      <c r="I11" s="457"/>
      <c r="J11" s="457"/>
      <c r="K11" s="464"/>
      <c r="L11" s="456" t="s">
        <v>133</v>
      </c>
      <c r="M11" s="457"/>
      <c r="N11" s="457"/>
      <c r="O11" s="458"/>
      <c r="P11" s="33"/>
      <c r="Q11" s="33"/>
      <c r="R11" s="33"/>
      <c r="S11" s="537" t="s">
        <v>134</v>
      </c>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19" t="str">
        <f>IF(BC3="計画","(9)1～4週目の勤務時間数合計","(9)1か月の勤務時間数合計")</f>
        <v>(9)1～4週目の勤務時間数合計</v>
      </c>
      <c r="AY11" s="520"/>
      <c r="AZ11" s="519" t="s">
        <v>135</v>
      </c>
      <c r="BA11" s="520"/>
      <c r="BB11" s="502" t="s">
        <v>158</v>
      </c>
      <c r="BC11" s="502"/>
      <c r="BD11" s="502"/>
      <c r="BE11" s="502"/>
      <c r="BF11" s="502"/>
      <c r="BG11" s="502"/>
    </row>
    <row r="12" spans="2:60" ht="20.25" customHeight="1" thickBot="1">
      <c r="B12" s="452"/>
      <c r="C12" s="423"/>
      <c r="D12" s="465"/>
      <c r="E12" s="459"/>
      <c r="F12" s="465"/>
      <c r="G12" s="459"/>
      <c r="H12" s="423"/>
      <c r="I12" s="423"/>
      <c r="J12" s="423"/>
      <c r="K12" s="465"/>
      <c r="L12" s="459"/>
      <c r="M12" s="423"/>
      <c r="N12" s="423"/>
      <c r="O12" s="460"/>
      <c r="P12" s="34"/>
      <c r="Q12" s="34"/>
      <c r="R12" s="34"/>
      <c r="S12" s="467" t="s">
        <v>10</v>
      </c>
      <c r="T12" s="468"/>
      <c r="U12" s="468"/>
      <c r="V12" s="468"/>
      <c r="W12" s="468"/>
      <c r="X12" s="468"/>
      <c r="Y12" s="469"/>
      <c r="Z12" s="467" t="s">
        <v>11</v>
      </c>
      <c r="AA12" s="468"/>
      <c r="AB12" s="468"/>
      <c r="AC12" s="468"/>
      <c r="AD12" s="468"/>
      <c r="AE12" s="468"/>
      <c r="AF12" s="469"/>
      <c r="AG12" s="467" t="s">
        <v>12</v>
      </c>
      <c r="AH12" s="468"/>
      <c r="AI12" s="468"/>
      <c r="AJ12" s="468"/>
      <c r="AK12" s="468"/>
      <c r="AL12" s="468"/>
      <c r="AM12" s="469"/>
      <c r="AN12" s="467" t="s">
        <v>13</v>
      </c>
      <c r="AO12" s="468"/>
      <c r="AP12" s="468"/>
      <c r="AQ12" s="468"/>
      <c r="AR12" s="468"/>
      <c r="AS12" s="468"/>
      <c r="AT12" s="469"/>
      <c r="AU12" s="467" t="s">
        <v>14</v>
      </c>
      <c r="AV12" s="468"/>
      <c r="AW12" s="469"/>
      <c r="AX12" s="521"/>
      <c r="AY12" s="522"/>
      <c r="AZ12" s="521"/>
      <c r="BA12" s="522"/>
      <c r="BB12" s="502"/>
      <c r="BC12" s="502"/>
      <c r="BD12" s="502"/>
      <c r="BE12" s="502"/>
      <c r="BF12" s="502"/>
      <c r="BG12" s="502"/>
    </row>
    <row r="13" spans="2:60" ht="20.25" customHeight="1" thickBot="1">
      <c r="B13" s="452"/>
      <c r="C13" s="423"/>
      <c r="D13" s="465"/>
      <c r="E13" s="459"/>
      <c r="F13" s="465"/>
      <c r="G13" s="459"/>
      <c r="H13" s="423"/>
      <c r="I13" s="423"/>
      <c r="J13" s="423"/>
      <c r="K13" s="465"/>
      <c r="L13" s="459"/>
      <c r="M13" s="423"/>
      <c r="N13" s="423"/>
      <c r="O13" s="460"/>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521"/>
      <c r="AY13" s="522"/>
      <c r="AZ13" s="521"/>
      <c r="BA13" s="522"/>
      <c r="BB13" s="502"/>
      <c r="BC13" s="502"/>
      <c r="BD13" s="502"/>
      <c r="BE13" s="502"/>
      <c r="BF13" s="502"/>
      <c r="BG13" s="502"/>
    </row>
    <row r="14" spans="2:60" ht="20.25" hidden="1" customHeight="1" thickBot="1">
      <c r="B14" s="452"/>
      <c r="C14" s="423"/>
      <c r="D14" s="465"/>
      <c r="E14" s="459"/>
      <c r="F14" s="465"/>
      <c r="G14" s="459"/>
      <c r="H14" s="423"/>
      <c r="I14" s="423"/>
      <c r="J14" s="423"/>
      <c r="K14" s="465"/>
      <c r="L14" s="459"/>
      <c r="M14" s="423"/>
      <c r="N14" s="423"/>
      <c r="O14" s="460"/>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523"/>
      <c r="AY14" s="524"/>
      <c r="AZ14" s="523"/>
      <c r="BA14" s="524"/>
      <c r="BB14" s="503"/>
      <c r="BC14" s="503"/>
      <c r="BD14" s="503"/>
      <c r="BE14" s="503"/>
      <c r="BF14" s="503"/>
      <c r="BG14" s="503"/>
    </row>
    <row r="15" spans="2:60" ht="20.25" customHeight="1" thickBot="1">
      <c r="B15" s="453"/>
      <c r="C15" s="462"/>
      <c r="D15" s="466"/>
      <c r="E15" s="461"/>
      <c r="F15" s="466"/>
      <c r="G15" s="461"/>
      <c r="H15" s="462"/>
      <c r="I15" s="462"/>
      <c r="J15" s="462"/>
      <c r="K15" s="466"/>
      <c r="L15" s="461"/>
      <c r="M15" s="462"/>
      <c r="N15" s="462"/>
      <c r="O15" s="463"/>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525"/>
      <c r="AY15" s="526"/>
      <c r="AZ15" s="525"/>
      <c r="BA15" s="526"/>
      <c r="BB15" s="503"/>
      <c r="BC15" s="503"/>
      <c r="BD15" s="503"/>
      <c r="BE15" s="503"/>
      <c r="BF15" s="503"/>
      <c r="BG15" s="503"/>
    </row>
    <row r="16" spans="2:60" ht="20.25" customHeight="1">
      <c r="B16" s="454">
        <v>1</v>
      </c>
      <c r="C16" s="552"/>
      <c r="D16" s="553"/>
      <c r="E16" s="548"/>
      <c r="F16" s="549"/>
      <c r="G16" s="486"/>
      <c r="H16" s="487"/>
      <c r="I16" s="487"/>
      <c r="J16" s="487"/>
      <c r="K16" s="488"/>
      <c r="L16" s="542"/>
      <c r="M16" s="543"/>
      <c r="N16" s="543"/>
      <c r="O16" s="544"/>
      <c r="P16" s="554" t="s">
        <v>55</v>
      </c>
      <c r="Q16" s="555"/>
      <c r="R16" s="556"/>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558">
        <f>IF($BC$3="計画",SUM(S17:AT17),IF($BC$3="実績",SUM(S17:AW17),""))</f>
        <v>0</v>
      </c>
      <c r="AY16" s="559"/>
      <c r="AZ16" s="527">
        <f>IF($BC$3="計画",AX16/4,IF($BC$3="実績",AX16/($BA$7/7),""))</f>
        <v>0</v>
      </c>
      <c r="BA16" s="528"/>
      <c r="BB16" s="532"/>
      <c r="BC16" s="533"/>
      <c r="BD16" s="533"/>
      <c r="BE16" s="533"/>
      <c r="BF16" s="533"/>
      <c r="BG16" s="534"/>
    </row>
    <row r="17" spans="2:59" ht="20.25" customHeight="1">
      <c r="B17" s="455"/>
      <c r="C17" s="472"/>
      <c r="D17" s="471"/>
      <c r="E17" s="550"/>
      <c r="F17" s="551"/>
      <c r="G17" s="489"/>
      <c r="H17" s="487"/>
      <c r="I17" s="487"/>
      <c r="J17" s="487"/>
      <c r="K17" s="488"/>
      <c r="L17" s="545"/>
      <c r="M17" s="546"/>
      <c r="N17" s="546"/>
      <c r="O17" s="547"/>
      <c r="P17" s="515" t="s">
        <v>56</v>
      </c>
      <c r="Q17" s="516"/>
      <c r="R17" s="517"/>
      <c r="S17" s="121" t="str">
        <f>IF(S16="","",VLOOKUP(S16,'【要提出】　シフト記号表（勤務時間帯）'!$C$4:$K$35,9,FALSE))</f>
        <v/>
      </c>
      <c r="T17" s="122" t="str">
        <f>IF(T16="","",VLOOKUP(T16,'【要提出】　シフト記号表（勤務時間帯）'!$C$4:$K$35,9,FALSE))</f>
        <v/>
      </c>
      <c r="U17" s="122" t="str">
        <f>IF(U16="","",VLOOKUP(U16,'【要提出】　シフト記号表（勤務時間帯）'!$C$4:$K$35,9,FALSE))</f>
        <v/>
      </c>
      <c r="V17" s="122" t="str">
        <f>IF(V16="","",VLOOKUP(V16,'【要提出】　シフト記号表（勤務時間帯）'!$C$4:$K$35,9,FALSE))</f>
        <v/>
      </c>
      <c r="W17" s="122" t="str">
        <f>IF(W16="","",VLOOKUP(W16,'【要提出】　シフト記号表（勤務時間帯）'!$C$4:$K$35,9,FALSE))</f>
        <v/>
      </c>
      <c r="X17" s="122" t="str">
        <f>IF(X16="","",VLOOKUP(X16,'【要提出】　シフト記号表（勤務時間帯）'!$C$4:$K$35,9,FALSE))</f>
        <v/>
      </c>
      <c r="Y17" s="123" t="str">
        <f>IF(Y16="","",VLOOKUP(Y16,'【要提出】　シフト記号表（勤務時間帯）'!$C$4:$K$35,9,FALSE))</f>
        <v/>
      </c>
      <c r="Z17" s="121" t="str">
        <f>IF(Z16="","",VLOOKUP(Z16,'【要提出】　シフト記号表（勤務時間帯）'!$C$4:$K$35,9,FALSE))</f>
        <v/>
      </c>
      <c r="AA17" s="122" t="str">
        <f>IF(AA16="","",VLOOKUP(AA16,'【要提出】　シフト記号表（勤務時間帯）'!$C$4:$K$35,9,FALSE))</f>
        <v/>
      </c>
      <c r="AB17" s="122" t="str">
        <f>IF(AB16="","",VLOOKUP(AB16,'【要提出】　シフト記号表（勤務時間帯）'!$C$4:$K$35,9,FALSE))</f>
        <v/>
      </c>
      <c r="AC17" s="122" t="str">
        <f>IF(AC16="","",VLOOKUP(AC16,'【要提出】　シフト記号表（勤務時間帯）'!$C$4:$K$35,9,FALSE))</f>
        <v/>
      </c>
      <c r="AD17" s="122" t="str">
        <f>IF(AD16="","",VLOOKUP(AD16,'【要提出】　シフト記号表（勤務時間帯）'!$C$4:$K$35,9,FALSE))</f>
        <v/>
      </c>
      <c r="AE17" s="122" t="str">
        <f>IF(AE16="","",VLOOKUP(AE16,'【要提出】　シフト記号表（勤務時間帯）'!$C$4:$K$35,9,FALSE))</f>
        <v/>
      </c>
      <c r="AF17" s="123" t="str">
        <f>IF(AF16="","",VLOOKUP(AF16,'【要提出】　シフト記号表（勤務時間帯）'!$C$4:$K$35,9,FALSE))</f>
        <v/>
      </c>
      <c r="AG17" s="121" t="str">
        <f>IF(AG16="","",VLOOKUP(AG16,'【要提出】　シフト記号表（勤務時間帯）'!$C$4:$K$35,9,FALSE))</f>
        <v/>
      </c>
      <c r="AH17" s="122" t="str">
        <f>IF(AH16="","",VLOOKUP(AH16,'【要提出】　シフト記号表（勤務時間帯）'!$C$4:$K$35,9,FALSE))</f>
        <v/>
      </c>
      <c r="AI17" s="122" t="str">
        <f>IF(AI16="","",VLOOKUP(AI16,'【要提出】　シフト記号表（勤務時間帯）'!$C$4:$K$35,9,FALSE))</f>
        <v/>
      </c>
      <c r="AJ17" s="122" t="str">
        <f>IF(AJ16="","",VLOOKUP(AJ16,'【要提出】　シフト記号表（勤務時間帯）'!$C$4:$K$35,9,FALSE))</f>
        <v/>
      </c>
      <c r="AK17" s="122" t="str">
        <f>IF(AK16="","",VLOOKUP(AK16,'【要提出】　シフト記号表（勤務時間帯）'!$C$4:$K$35,9,FALSE))</f>
        <v/>
      </c>
      <c r="AL17" s="122" t="str">
        <f>IF(AL16="","",VLOOKUP(AL16,'【要提出】　シフト記号表（勤務時間帯）'!$C$4:$K$35,9,FALSE))</f>
        <v/>
      </c>
      <c r="AM17" s="123" t="str">
        <f>IF(AM16="","",VLOOKUP(AM16,'【要提出】　シフト記号表（勤務時間帯）'!$C$4:$K$35,9,FALSE))</f>
        <v/>
      </c>
      <c r="AN17" s="121" t="str">
        <f>IF(AN16="","",VLOOKUP(AN16,'【要提出】　シフト記号表（勤務時間帯）'!$C$4:$K$35,9,FALSE))</f>
        <v/>
      </c>
      <c r="AO17" s="122" t="str">
        <f>IF(AO16="","",VLOOKUP(AO16,'【要提出】　シフト記号表（勤務時間帯）'!$C$4:$K$35,9,FALSE))</f>
        <v/>
      </c>
      <c r="AP17" s="122" t="str">
        <f>IF(AP16="","",VLOOKUP(AP16,'【要提出】　シフト記号表（勤務時間帯）'!$C$4:$K$35,9,FALSE))</f>
        <v/>
      </c>
      <c r="AQ17" s="122" t="str">
        <f>IF(AQ16="","",VLOOKUP(AQ16,'【要提出】　シフト記号表（勤務時間帯）'!$C$4:$K$35,9,FALSE))</f>
        <v/>
      </c>
      <c r="AR17" s="122" t="str">
        <f>IF(AR16="","",VLOOKUP(AR16,'【要提出】　シフト記号表（勤務時間帯）'!$C$4:$K$35,9,FALSE))</f>
        <v/>
      </c>
      <c r="AS17" s="122" t="str">
        <f>IF(AS16="","",VLOOKUP(AS16,'【要提出】　シフト記号表（勤務時間帯）'!$C$4:$K$35,9,FALSE))</f>
        <v/>
      </c>
      <c r="AT17" s="123" t="str">
        <f>IF(AT16="","",VLOOKUP(AT16,'【要提出】　シフト記号表（勤務時間帯）'!$C$4:$K$35,9,FALSE))</f>
        <v/>
      </c>
      <c r="AU17" s="121" t="str">
        <f>IF(AU16="","",VLOOKUP(AU16,'【要提出】　シフト記号表（勤務時間帯）'!$C$4:$K$35,9,FALSE))</f>
        <v/>
      </c>
      <c r="AV17" s="122" t="str">
        <f>IF(AV16="","",VLOOKUP(AV16,'【要提出】　シフト記号表（勤務時間帯）'!$C$4:$K$35,9,FALSE))</f>
        <v/>
      </c>
      <c r="AW17" s="123" t="str">
        <f>IF(AW16="","",VLOOKUP(AW16,'【要提出】　シフト記号表（勤務時間帯）'!$C$4:$K$35,9,FALSE))</f>
        <v/>
      </c>
      <c r="AX17" s="490"/>
      <c r="AY17" s="491"/>
      <c r="AZ17" s="492"/>
      <c r="BA17" s="493"/>
      <c r="BB17" s="506"/>
      <c r="BC17" s="507"/>
      <c r="BD17" s="507"/>
      <c r="BE17" s="507"/>
      <c r="BF17" s="507"/>
      <c r="BG17" s="508"/>
    </row>
    <row r="18" spans="2:59" ht="20.25" customHeight="1">
      <c r="B18" s="455">
        <f>B16+1</f>
        <v>2</v>
      </c>
      <c r="C18" s="470"/>
      <c r="D18" s="471"/>
      <c r="E18" s="557"/>
      <c r="F18" s="485"/>
      <c r="G18" s="486"/>
      <c r="H18" s="487"/>
      <c r="I18" s="487"/>
      <c r="J18" s="487"/>
      <c r="K18" s="488"/>
      <c r="L18" s="445"/>
      <c r="M18" s="446"/>
      <c r="N18" s="446"/>
      <c r="O18" s="447"/>
      <c r="P18" s="448" t="s">
        <v>55</v>
      </c>
      <c r="Q18" s="449"/>
      <c r="R18" s="450"/>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490">
        <f>IF($BC$3="計画",SUM(S19:AT19),IF($BC$3="実績",SUM(S19:AW19),""))</f>
        <v>0</v>
      </c>
      <c r="AY18" s="491"/>
      <c r="AZ18" s="492">
        <f>IF($BC$3="計画",AX18/4,IF($BC$3="実績",AX18/($BA$7/7),""))</f>
        <v>0</v>
      </c>
      <c r="BA18" s="493"/>
      <c r="BB18" s="473"/>
      <c r="BC18" s="474"/>
      <c r="BD18" s="474"/>
      <c r="BE18" s="474"/>
      <c r="BF18" s="474"/>
      <c r="BG18" s="475"/>
    </row>
    <row r="19" spans="2:59" ht="20.25" customHeight="1">
      <c r="B19" s="455"/>
      <c r="C19" s="472"/>
      <c r="D19" s="471"/>
      <c r="E19" s="550"/>
      <c r="F19" s="551"/>
      <c r="G19" s="489"/>
      <c r="H19" s="487"/>
      <c r="I19" s="487"/>
      <c r="J19" s="487"/>
      <c r="K19" s="488"/>
      <c r="L19" s="545"/>
      <c r="M19" s="546"/>
      <c r="N19" s="546"/>
      <c r="O19" s="547"/>
      <c r="P19" s="515" t="s">
        <v>56</v>
      </c>
      <c r="Q19" s="516"/>
      <c r="R19" s="517"/>
      <c r="S19" s="121" t="str">
        <f>IF(S18="","",VLOOKUP(S18,'【要提出】　シフト記号表（勤務時間帯）'!$C$4:$K$35,9,FALSE))</f>
        <v/>
      </c>
      <c r="T19" s="122" t="str">
        <f>IF(T18="","",VLOOKUP(T18,'【要提出】　シフト記号表（勤務時間帯）'!$C$4:$K$35,9,FALSE))</f>
        <v/>
      </c>
      <c r="U19" s="122" t="str">
        <f>IF(U18="","",VLOOKUP(U18,'【要提出】　シフト記号表（勤務時間帯）'!$C$4:$K$35,9,FALSE))</f>
        <v/>
      </c>
      <c r="V19" s="122" t="str">
        <f>IF(V18="","",VLOOKUP(V18,'【要提出】　シフト記号表（勤務時間帯）'!$C$4:$K$35,9,FALSE))</f>
        <v/>
      </c>
      <c r="W19" s="122" t="str">
        <f>IF(W18="","",VLOOKUP(W18,'【要提出】　シフト記号表（勤務時間帯）'!$C$4:$K$35,9,FALSE))</f>
        <v/>
      </c>
      <c r="X19" s="122" t="str">
        <f>IF(X18="","",VLOOKUP(X18,'【要提出】　シフト記号表（勤務時間帯）'!$C$4:$K$35,9,FALSE))</f>
        <v/>
      </c>
      <c r="Y19" s="123" t="str">
        <f>IF(Y18="","",VLOOKUP(Y18,'【要提出】　シフト記号表（勤務時間帯）'!$C$4:$K$35,9,FALSE))</f>
        <v/>
      </c>
      <c r="Z19" s="121" t="str">
        <f>IF(Z18="","",VLOOKUP(Z18,'【要提出】　シフト記号表（勤務時間帯）'!$C$4:$K$35,9,FALSE))</f>
        <v/>
      </c>
      <c r="AA19" s="122" t="str">
        <f>IF(AA18="","",VLOOKUP(AA18,'【要提出】　シフト記号表（勤務時間帯）'!$C$4:$K$35,9,FALSE))</f>
        <v/>
      </c>
      <c r="AB19" s="122" t="str">
        <f>IF(AB18="","",VLOOKUP(AB18,'【要提出】　シフト記号表（勤務時間帯）'!$C$4:$K$35,9,FALSE))</f>
        <v/>
      </c>
      <c r="AC19" s="122" t="str">
        <f>IF(AC18="","",VLOOKUP(AC18,'【要提出】　シフト記号表（勤務時間帯）'!$C$4:$K$35,9,FALSE))</f>
        <v/>
      </c>
      <c r="AD19" s="122" t="str">
        <f>IF(AD18="","",VLOOKUP(AD18,'【要提出】　シフト記号表（勤務時間帯）'!$C$4:$K$35,9,FALSE))</f>
        <v/>
      </c>
      <c r="AE19" s="122" t="str">
        <f>IF(AE18="","",VLOOKUP(AE18,'【要提出】　シフト記号表（勤務時間帯）'!$C$4:$K$35,9,FALSE))</f>
        <v/>
      </c>
      <c r="AF19" s="123" t="str">
        <f>IF(AF18="","",VLOOKUP(AF18,'【要提出】　シフト記号表（勤務時間帯）'!$C$4:$K$35,9,FALSE))</f>
        <v/>
      </c>
      <c r="AG19" s="121" t="str">
        <f>IF(AG18="","",VLOOKUP(AG18,'【要提出】　シフト記号表（勤務時間帯）'!$C$4:$K$35,9,FALSE))</f>
        <v/>
      </c>
      <c r="AH19" s="122" t="str">
        <f>IF(AH18="","",VLOOKUP(AH18,'【要提出】　シフト記号表（勤務時間帯）'!$C$4:$K$35,9,FALSE))</f>
        <v/>
      </c>
      <c r="AI19" s="122" t="str">
        <f>IF(AI18="","",VLOOKUP(AI18,'【要提出】　シフト記号表（勤務時間帯）'!$C$4:$K$35,9,FALSE))</f>
        <v/>
      </c>
      <c r="AJ19" s="122" t="str">
        <f>IF(AJ18="","",VLOOKUP(AJ18,'【要提出】　シフト記号表（勤務時間帯）'!$C$4:$K$35,9,FALSE))</f>
        <v/>
      </c>
      <c r="AK19" s="122" t="str">
        <f>IF(AK18="","",VLOOKUP(AK18,'【要提出】　シフト記号表（勤務時間帯）'!$C$4:$K$35,9,FALSE))</f>
        <v/>
      </c>
      <c r="AL19" s="122" t="str">
        <f>IF(AL18="","",VLOOKUP(AL18,'【要提出】　シフト記号表（勤務時間帯）'!$C$4:$K$35,9,FALSE))</f>
        <v/>
      </c>
      <c r="AM19" s="123" t="str">
        <f>IF(AM18="","",VLOOKUP(AM18,'【要提出】　シフト記号表（勤務時間帯）'!$C$4:$K$35,9,FALSE))</f>
        <v/>
      </c>
      <c r="AN19" s="121" t="str">
        <f>IF(AN18="","",VLOOKUP(AN18,'【要提出】　シフト記号表（勤務時間帯）'!$C$4:$K$35,9,FALSE))</f>
        <v/>
      </c>
      <c r="AO19" s="122" t="str">
        <f>IF(AO18="","",VLOOKUP(AO18,'【要提出】　シフト記号表（勤務時間帯）'!$C$4:$K$35,9,FALSE))</f>
        <v/>
      </c>
      <c r="AP19" s="122" t="str">
        <f>IF(AP18="","",VLOOKUP(AP18,'【要提出】　シフト記号表（勤務時間帯）'!$C$4:$K$35,9,FALSE))</f>
        <v/>
      </c>
      <c r="AQ19" s="122" t="str">
        <f>IF(AQ18="","",VLOOKUP(AQ18,'【要提出】　シフト記号表（勤務時間帯）'!$C$4:$K$35,9,FALSE))</f>
        <v/>
      </c>
      <c r="AR19" s="122" t="str">
        <f>IF(AR18="","",VLOOKUP(AR18,'【要提出】　シフト記号表（勤務時間帯）'!$C$4:$K$35,9,FALSE))</f>
        <v/>
      </c>
      <c r="AS19" s="122" t="str">
        <f>IF(AS18="","",VLOOKUP(AS18,'【要提出】　シフト記号表（勤務時間帯）'!$C$4:$K$35,9,FALSE))</f>
        <v/>
      </c>
      <c r="AT19" s="123" t="str">
        <f>IF(AT18="","",VLOOKUP(AT18,'【要提出】　シフト記号表（勤務時間帯）'!$C$4:$K$35,9,FALSE))</f>
        <v/>
      </c>
      <c r="AU19" s="121" t="str">
        <f>IF(AU18="","",VLOOKUP(AU18,'【要提出】　シフト記号表（勤務時間帯）'!$C$4:$K$35,9,FALSE))</f>
        <v/>
      </c>
      <c r="AV19" s="122" t="str">
        <f>IF(AV18="","",VLOOKUP(AV18,'【要提出】　シフト記号表（勤務時間帯）'!$C$4:$K$35,9,FALSE))</f>
        <v/>
      </c>
      <c r="AW19" s="123" t="str">
        <f>IF(AW18="","",VLOOKUP(AW18,'【要提出】　シフト記号表（勤務時間帯）'!$C$4:$K$35,9,FALSE))</f>
        <v/>
      </c>
      <c r="AX19" s="490"/>
      <c r="AY19" s="491"/>
      <c r="AZ19" s="492"/>
      <c r="BA19" s="493"/>
      <c r="BB19" s="506"/>
      <c r="BC19" s="507"/>
      <c r="BD19" s="507"/>
      <c r="BE19" s="507"/>
      <c r="BF19" s="507"/>
      <c r="BG19" s="508"/>
    </row>
    <row r="20" spans="2:59" ht="20.25" customHeight="1">
      <c r="B20" s="455">
        <f t="shared" ref="B20" si="22">B18+1</f>
        <v>3</v>
      </c>
      <c r="C20" s="470"/>
      <c r="D20" s="471"/>
      <c r="E20" s="483"/>
      <c r="F20" s="471"/>
      <c r="G20" s="486"/>
      <c r="H20" s="487"/>
      <c r="I20" s="487"/>
      <c r="J20" s="487"/>
      <c r="K20" s="488"/>
      <c r="L20" s="442"/>
      <c r="M20" s="443"/>
      <c r="N20" s="443"/>
      <c r="O20" s="444"/>
      <c r="P20" s="448" t="s">
        <v>55</v>
      </c>
      <c r="Q20" s="449"/>
      <c r="R20" s="450"/>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490">
        <f>IF($BC$3="計画",SUM(S21:AT21),IF($BC$3="実績",SUM(S21:AW21),""))</f>
        <v>0</v>
      </c>
      <c r="AY20" s="491"/>
      <c r="AZ20" s="492">
        <f>IF($BC$3="計画",AX20/4,IF($BC$3="実績",AX20/($BA$7/7),""))</f>
        <v>0</v>
      </c>
      <c r="BA20" s="493"/>
      <c r="BB20" s="473"/>
      <c r="BC20" s="474"/>
      <c r="BD20" s="474"/>
      <c r="BE20" s="474"/>
      <c r="BF20" s="474"/>
      <c r="BG20" s="475"/>
    </row>
    <row r="21" spans="2:59" ht="20.25" customHeight="1">
      <c r="B21" s="455"/>
      <c r="C21" s="472"/>
      <c r="D21" s="471"/>
      <c r="E21" s="505"/>
      <c r="F21" s="471"/>
      <c r="G21" s="489"/>
      <c r="H21" s="487"/>
      <c r="I21" s="487"/>
      <c r="J21" s="487"/>
      <c r="K21" s="488"/>
      <c r="L21" s="442"/>
      <c r="M21" s="443"/>
      <c r="N21" s="443"/>
      <c r="O21" s="444"/>
      <c r="P21" s="515" t="s">
        <v>56</v>
      </c>
      <c r="Q21" s="516"/>
      <c r="R21" s="517"/>
      <c r="S21" s="121" t="str">
        <f>IF(S20="","",VLOOKUP(S20,'【要提出】　シフト記号表（勤務時間帯）'!$C$4:$K$35,9,FALSE))</f>
        <v/>
      </c>
      <c r="T21" s="122" t="str">
        <f>IF(T20="","",VLOOKUP(T20,'【要提出】　シフト記号表（勤務時間帯）'!$C$4:$K$35,9,FALSE))</f>
        <v/>
      </c>
      <c r="U21" s="122" t="str">
        <f>IF(U20="","",VLOOKUP(U20,'【要提出】　シフト記号表（勤務時間帯）'!$C$4:$K$35,9,FALSE))</f>
        <v/>
      </c>
      <c r="V21" s="122" t="str">
        <f>IF(V20="","",VLOOKUP(V20,'【要提出】　シフト記号表（勤務時間帯）'!$C$4:$K$35,9,FALSE))</f>
        <v/>
      </c>
      <c r="W21" s="122" t="str">
        <f>IF(W20="","",VLOOKUP(W20,'【要提出】　シフト記号表（勤務時間帯）'!$C$4:$K$35,9,FALSE))</f>
        <v/>
      </c>
      <c r="X21" s="122" t="str">
        <f>IF(X20="","",VLOOKUP(X20,'【要提出】　シフト記号表（勤務時間帯）'!$C$4:$K$35,9,FALSE))</f>
        <v/>
      </c>
      <c r="Y21" s="123" t="str">
        <f>IF(Y20="","",VLOOKUP(Y20,'【要提出】　シフト記号表（勤務時間帯）'!$C$4:$K$35,9,FALSE))</f>
        <v/>
      </c>
      <c r="Z21" s="121" t="str">
        <f>IF(Z20="","",VLOOKUP(Z20,'【要提出】　シフト記号表（勤務時間帯）'!$C$4:$K$35,9,FALSE))</f>
        <v/>
      </c>
      <c r="AA21" s="122" t="str">
        <f>IF(AA20="","",VLOOKUP(AA20,'【要提出】　シフト記号表（勤務時間帯）'!$C$4:$K$35,9,FALSE))</f>
        <v/>
      </c>
      <c r="AB21" s="122" t="str">
        <f>IF(AB20="","",VLOOKUP(AB20,'【要提出】　シフト記号表（勤務時間帯）'!$C$4:$K$35,9,FALSE))</f>
        <v/>
      </c>
      <c r="AC21" s="122" t="str">
        <f>IF(AC20="","",VLOOKUP(AC20,'【要提出】　シフト記号表（勤務時間帯）'!$C$4:$K$35,9,FALSE))</f>
        <v/>
      </c>
      <c r="AD21" s="122" t="str">
        <f>IF(AD20="","",VLOOKUP(AD20,'【要提出】　シフト記号表（勤務時間帯）'!$C$4:$K$35,9,FALSE))</f>
        <v/>
      </c>
      <c r="AE21" s="122" t="str">
        <f>IF(AE20="","",VLOOKUP(AE20,'【要提出】　シフト記号表（勤務時間帯）'!$C$4:$K$35,9,FALSE))</f>
        <v/>
      </c>
      <c r="AF21" s="123" t="str">
        <f>IF(AF20="","",VLOOKUP(AF20,'【要提出】　シフト記号表（勤務時間帯）'!$C$4:$K$35,9,FALSE))</f>
        <v/>
      </c>
      <c r="AG21" s="121" t="str">
        <f>IF(AG20="","",VLOOKUP(AG20,'【要提出】　シフト記号表（勤務時間帯）'!$C$4:$K$35,9,FALSE))</f>
        <v/>
      </c>
      <c r="AH21" s="122" t="str">
        <f>IF(AH20="","",VLOOKUP(AH20,'【要提出】　シフト記号表（勤務時間帯）'!$C$4:$K$35,9,FALSE))</f>
        <v/>
      </c>
      <c r="AI21" s="122" t="str">
        <f>IF(AI20="","",VLOOKUP(AI20,'【要提出】　シフト記号表（勤務時間帯）'!$C$4:$K$35,9,FALSE))</f>
        <v/>
      </c>
      <c r="AJ21" s="122" t="str">
        <f>IF(AJ20="","",VLOOKUP(AJ20,'【要提出】　シフト記号表（勤務時間帯）'!$C$4:$K$35,9,FALSE))</f>
        <v/>
      </c>
      <c r="AK21" s="122" t="str">
        <f>IF(AK20="","",VLOOKUP(AK20,'【要提出】　シフト記号表（勤務時間帯）'!$C$4:$K$35,9,FALSE))</f>
        <v/>
      </c>
      <c r="AL21" s="122" t="str">
        <f>IF(AL20="","",VLOOKUP(AL20,'【要提出】　シフト記号表（勤務時間帯）'!$C$4:$K$35,9,FALSE))</f>
        <v/>
      </c>
      <c r="AM21" s="123" t="str">
        <f>IF(AM20="","",VLOOKUP(AM20,'【要提出】　シフト記号表（勤務時間帯）'!$C$4:$K$35,9,FALSE))</f>
        <v/>
      </c>
      <c r="AN21" s="121" t="str">
        <f>IF(AN20="","",VLOOKUP(AN20,'【要提出】　シフト記号表（勤務時間帯）'!$C$4:$K$35,9,FALSE))</f>
        <v/>
      </c>
      <c r="AO21" s="122" t="str">
        <f>IF(AO20="","",VLOOKUP(AO20,'【要提出】　シフト記号表（勤務時間帯）'!$C$4:$K$35,9,FALSE))</f>
        <v/>
      </c>
      <c r="AP21" s="122" t="str">
        <f>IF(AP20="","",VLOOKUP(AP20,'【要提出】　シフト記号表（勤務時間帯）'!$C$4:$K$35,9,FALSE))</f>
        <v/>
      </c>
      <c r="AQ21" s="122" t="str">
        <f>IF(AQ20="","",VLOOKUP(AQ20,'【要提出】　シフト記号表（勤務時間帯）'!$C$4:$K$35,9,FALSE))</f>
        <v/>
      </c>
      <c r="AR21" s="122" t="str">
        <f>IF(AR20="","",VLOOKUP(AR20,'【要提出】　シフト記号表（勤務時間帯）'!$C$4:$K$35,9,FALSE))</f>
        <v/>
      </c>
      <c r="AS21" s="122" t="str">
        <f>IF(AS20="","",VLOOKUP(AS20,'【要提出】　シフト記号表（勤務時間帯）'!$C$4:$K$35,9,FALSE))</f>
        <v/>
      </c>
      <c r="AT21" s="123" t="str">
        <f>IF(AT20="","",VLOOKUP(AT20,'【要提出】　シフト記号表（勤務時間帯）'!$C$4:$K$35,9,FALSE))</f>
        <v/>
      </c>
      <c r="AU21" s="121" t="str">
        <f>IF(AU20="","",VLOOKUP(AU20,'【要提出】　シフト記号表（勤務時間帯）'!$C$4:$K$35,9,FALSE))</f>
        <v/>
      </c>
      <c r="AV21" s="122" t="str">
        <f>IF(AV20="","",VLOOKUP(AV20,'【要提出】　シフト記号表（勤務時間帯）'!$C$4:$K$35,9,FALSE))</f>
        <v/>
      </c>
      <c r="AW21" s="123" t="str">
        <f>IF(AW20="","",VLOOKUP(AW20,'【要提出】　シフト記号表（勤務時間帯）'!$C$4:$K$35,9,FALSE))</f>
        <v/>
      </c>
      <c r="AX21" s="490"/>
      <c r="AY21" s="491"/>
      <c r="AZ21" s="492"/>
      <c r="BA21" s="493"/>
      <c r="BB21" s="506"/>
      <c r="BC21" s="507"/>
      <c r="BD21" s="507"/>
      <c r="BE21" s="507"/>
      <c r="BF21" s="507"/>
      <c r="BG21" s="508"/>
    </row>
    <row r="22" spans="2:59" ht="20.25" customHeight="1">
      <c r="B22" s="455">
        <f t="shared" ref="B22" si="23">B20+1</f>
        <v>4</v>
      </c>
      <c r="C22" s="470"/>
      <c r="D22" s="471"/>
      <c r="E22" s="483"/>
      <c r="F22" s="471"/>
      <c r="G22" s="486"/>
      <c r="H22" s="487"/>
      <c r="I22" s="487"/>
      <c r="J22" s="487"/>
      <c r="K22" s="488"/>
      <c r="L22" s="442"/>
      <c r="M22" s="443"/>
      <c r="N22" s="443"/>
      <c r="O22" s="444"/>
      <c r="P22" s="448" t="s">
        <v>55</v>
      </c>
      <c r="Q22" s="449"/>
      <c r="R22" s="450"/>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490">
        <f t="shared" ref="AX22" si="24">IF($BC$3="計画",SUM(S23:AT23),IF($BC$3="実績",SUM(S23:AW23),""))</f>
        <v>0</v>
      </c>
      <c r="AY22" s="491"/>
      <c r="AZ22" s="492">
        <f t="shared" ref="AZ22" si="25">IF($BC$3="計画",AX22/4,IF($BC$3="実績",AX22/($BA$7/7),""))</f>
        <v>0</v>
      </c>
      <c r="BA22" s="493"/>
      <c r="BB22" s="473"/>
      <c r="BC22" s="474"/>
      <c r="BD22" s="474"/>
      <c r="BE22" s="474"/>
      <c r="BF22" s="474"/>
      <c r="BG22" s="475"/>
    </row>
    <row r="23" spans="2:59" ht="20.25" customHeight="1">
      <c r="B23" s="455"/>
      <c r="C23" s="472"/>
      <c r="D23" s="471"/>
      <c r="E23" s="505"/>
      <c r="F23" s="471"/>
      <c r="G23" s="489"/>
      <c r="H23" s="487"/>
      <c r="I23" s="487"/>
      <c r="J23" s="487"/>
      <c r="K23" s="488"/>
      <c r="L23" s="442"/>
      <c r="M23" s="443"/>
      <c r="N23" s="443"/>
      <c r="O23" s="444"/>
      <c r="P23" s="515" t="s">
        <v>56</v>
      </c>
      <c r="Q23" s="516"/>
      <c r="R23" s="517"/>
      <c r="S23" s="121" t="str">
        <f>IF(S22="","",VLOOKUP(S22,'【要提出】　シフト記号表（勤務時間帯）'!$C$4:$K$35,9,FALSE))</f>
        <v/>
      </c>
      <c r="T23" s="122" t="str">
        <f>IF(T22="","",VLOOKUP(T22,'【要提出】　シフト記号表（勤務時間帯）'!$C$4:$K$35,9,FALSE))</f>
        <v/>
      </c>
      <c r="U23" s="122" t="str">
        <f>IF(U22="","",VLOOKUP(U22,'【要提出】　シフト記号表（勤務時間帯）'!$C$4:$K$35,9,FALSE))</f>
        <v/>
      </c>
      <c r="V23" s="122" t="str">
        <f>IF(V22="","",VLOOKUP(V22,'【要提出】　シフト記号表（勤務時間帯）'!$C$4:$K$35,9,FALSE))</f>
        <v/>
      </c>
      <c r="W23" s="122" t="str">
        <f>IF(W22="","",VLOOKUP(W22,'【要提出】　シフト記号表（勤務時間帯）'!$C$4:$K$35,9,FALSE))</f>
        <v/>
      </c>
      <c r="X23" s="122" t="str">
        <f>IF(X22="","",VLOOKUP(X22,'【要提出】　シフト記号表（勤務時間帯）'!$C$4:$K$35,9,FALSE))</f>
        <v/>
      </c>
      <c r="Y23" s="123" t="str">
        <f>IF(Y22="","",VLOOKUP(Y22,'【要提出】　シフト記号表（勤務時間帯）'!$C$4:$K$35,9,FALSE))</f>
        <v/>
      </c>
      <c r="Z23" s="121" t="str">
        <f>IF(Z22="","",VLOOKUP(Z22,'【要提出】　シフト記号表（勤務時間帯）'!$C$4:$K$35,9,FALSE))</f>
        <v/>
      </c>
      <c r="AA23" s="122" t="str">
        <f>IF(AA22="","",VLOOKUP(AA22,'【要提出】　シフト記号表（勤務時間帯）'!$C$4:$K$35,9,FALSE))</f>
        <v/>
      </c>
      <c r="AB23" s="122" t="str">
        <f>IF(AB22="","",VLOOKUP(AB22,'【要提出】　シフト記号表（勤務時間帯）'!$C$4:$K$35,9,FALSE))</f>
        <v/>
      </c>
      <c r="AC23" s="122" t="str">
        <f>IF(AC22="","",VLOOKUP(AC22,'【要提出】　シフト記号表（勤務時間帯）'!$C$4:$K$35,9,FALSE))</f>
        <v/>
      </c>
      <c r="AD23" s="122" t="str">
        <f>IF(AD22="","",VLOOKUP(AD22,'【要提出】　シフト記号表（勤務時間帯）'!$C$4:$K$35,9,FALSE))</f>
        <v/>
      </c>
      <c r="AE23" s="122" t="str">
        <f>IF(AE22="","",VLOOKUP(AE22,'【要提出】　シフト記号表（勤務時間帯）'!$C$4:$K$35,9,FALSE))</f>
        <v/>
      </c>
      <c r="AF23" s="123" t="str">
        <f>IF(AF22="","",VLOOKUP(AF22,'【要提出】　シフト記号表（勤務時間帯）'!$C$4:$K$35,9,FALSE))</f>
        <v/>
      </c>
      <c r="AG23" s="121" t="str">
        <f>IF(AG22="","",VLOOKUP(AG22,'【要提出】　シフト記号表（勤務時間帯）'!$C$4:$K$35,9,FALSE))</f>
        <v/>
      </c>
      <c r="AH23" s="122" t="str">
        <f>IF(AH22="","",VLOOKUP(AH22,'【要提出】　シフト記号表（勤務時間帯）'!$C$4:$K$35,9,FALSE))</f>
        <v/>
      </c>
      <c r="AI23" s="122" t="str">
        <f>IF(AI22="","",VLOOKUP(AI22,'【要提出】　シフト記号表（勤務時間帯）'!$C$4:$K$35,9,FALSE))</f>
        <v/>
      </c>
      <c r="AJ23" s="122" t="str">
        <f>IF(AJ22="","",VLOOKUP(AJ22,'【要提出】　シフト記号表（勤務時間帯）'!$C$4:$K$35,9,FALSE))</f>
        <v/>
      </c>
      <c r="AK23" s="122" t="str">
        <f>IF(AK22="","",VLOOKUP(AK22,'【要提出】　シフト記号表（勤務時間帯）'!$C$4:$K$35,9,FALSE))</f>
        <v/>
      </c>
      <c r="AL23" s="122" t="str">
        <f>IF(AL22="","",VLOOKUP(AL22,'【要提出】　シフト記号表（勤務時間帯）'!$C$4:$K$35,9,FALSE))</f>
        <v/>
      </c>
      <c r="AM23" s="123" t="str">
        <f>IF(AM22="","",VLOOKUP(AM22,'【要提出】　シフト記号表（勤務時間帯）'!$C$4:$K$35,9,FALSE))</f>
        <v/>
      </c>
      <c r="AN23" s="121" t="str">
        <f>IF(AN22="","",VLOOKUP(AN22,'【要提出】　シフト記号表（勤務時間帯）'!$C$4:$K$35,9,FALSE))</f>
        <v/>
      </c>
      <c r="AO23" s="122" t="str">
        <f>IF(AO22="","",VLOOKUP(AO22,'【要提出】　シフト記号表（勤務時間帯）'!$C$4:$K$35,9,FALSE))</f>
        <v/>
      </c>
      <c r="AP23" s="122" t="str">
        <f>IF(AP22="","",VLOOKUP(AP22,'【要提出】　シフト記号表（勤務時間帯）'!$C$4:$K$35,9,FALSE))</f>
        <v/>
      </c>
      <c r="AQ23" s="122" t="str">
        <f>IF(AQ22="","",VLOOKUP(AQ22,'【要提出】　シフト記号表（勤務時間帯）'!$C$4:$K$35,9,FALSE))</f>
        <v/>
      </c>
      <c r="AR23" s="122" t="str">
        <f>IF(AR22="","",VLOOKUP(AR22,'【要提出】　シフト記号表（勤務時間帯）'!$C$4:$K$35,9,FALSE))</f>
        <v/>
      </c>
      <c r="AS23" s="122" t="str">
        <f>IF(AS22="","",VLOOKUP(AS22,'【要提出】　シフト記号表（勤務時間帯）'!$C$4:$K$35,9,FALSE))</f>
        <v/>
      </c>
      <c r="AT23" s="123" t="str">
        <f>IF(AT22="","",VLOOKUP(AT22,'【要提出】　シフト記号表（勤務時間帯）'!$C$4:$K$35,9,FALSE))</f>
        <v/>
      </c>
      <c r="AU23" s="121" t="str">
        <f>IF(AU22="","",VLOOKUP(AU22,'【要提出】　シフト記号表（勤務時間帯）'!$C$4:$K$35,9,FALSE))</f>
        <v/>
      </c>
      <c r="AV23" s="122" t="str">
        <f>IF(AV22="","",VLOOKUP(AV22,'【要提出】　シフト記号表（勤務時間帯）'!$C$4:$K$35,9,FALSE))</f>
        <v/>
      </c>
      <c r="AW23" s="123" t="str">
        <f>IF(AW22="","",VLOOKUP(AW22,'【要提出】　シフト記号表（勤務時間帯）'!$C$4:$K$35,9,FALSE))</f>
        <v/>
      </c>
      <c r="AX23" s="490"/>
      <c r="AY23" s="491"/>
      <c r="AZ23" s="492"/>
      <c r="BA23" s="493"/>
      <c r="BB23" s="506"/>
      <c r="BC23" s="507"/>
      <c r="BD23" s="507"/>
      <c r="BE23" s="507"/>
      <c r="BF23" s="507"/>
      <c r="BG23" s="508"/>
    </row>
    <row r="24" spans="2:59" ht="20.25" customHeight="1">
      <c r="B24" s="455">
        <f t="shared" ref="B24" si="26">B22+1</f>
        <v>5</v>
      </c>
      <c r="C24" s="470"/>
      <c r="D24" s="471"/>
      <c r="E24" s="483"/>
      <c r="F24" s="471"/>
      <c r="G24" s="486"/>
      <c r="H24" s="487"/>
      <c r="I24" s="487"/>
      <c r="J24" s="487"/>
      <c r="K24" s="488"/>
      <c r="L24" s="442"/>
      <c r="M24" s="443"/>
      <c r="N24" s="443"/>
      <c r="O24" s="444"/>
      <c r="P24" s="448" t="s">
        <v>55</v>
      </c>
      <c r="Q24" s="449"/>
      <c r="R24" s="450"/>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490">
        <f t="shared" ref="AX24" si="27">IF($BC$3="計画",SUM(S25:AT25),IF($BC$3="実績",SUM(S25:AW25),""))</f>
        <v>0</v>
      </c>
      <c r="AY24" s="491"/>
      <c r="AZ24" s="492">
        <f t="shared" ref="AZ24" si="28">IF($BC$3="計画",AX24/4,IF($BC$3="実績",AX24/($BA$7/7),""))</f>
        <v>0</v>
      </c>
      <c r="BA24" s="493"/>
      <c r="BB24" s="473"/>
      <c r="BC24" s="474"/>
      <c r="BD24" s="474"/>
      <c r="BE24" s="474"/>
      <c r="BF24" s="474"/>
      <c r="BG24" s="475"/>
    </row>
    <row r="25" spans="2:59" ht="20.25" customHeight="1">
      <c r="B25" s="455"/>
      <c r="C25" s="472"/>
      <c r="D25" s="471"/>
      <c r="E25" s="505"/>
      <c r="F25" s="471"/>
      <c r="G25" s="489"/>
      <c r="H25" s="487"/>
      <c r="I25" s="487"/>
      <c r="J25" s="487"/>
      <c r="K25" s="488"/>
      <c r="L25" s="442"/>
      <c r="M25" s="443"/>
      <c r="N25" s="443"/>
      <c r="O25" s="444"/>
      <c r="P25" s="515" t="s">
        <v>56</v>
      </c>
      <c r="Q25" s="516"/>
      <c r="R25" s="517"/>
      <c r="S25" s="121" t="str">
        <f>IF(S24="","",VLOOKUP(S24,'【要提出】　シフト記号表（勤務時間帯）'!$C$4:$K$35,9,FALSE))</f>
        <v/>
      </c>
      <c r="T25" s="122" t="str">
        <f>IF(T24="","",VLOOKUP(T24,'【要提出】　シフト記号表（勤務時間帯）'!$C$4:$K$35,9,FALSE))</f>
        <v/>
      </c>
      <c r="U25" s="122" t="str">
        <f>IF(U24="","",VLOOKUP(U24,'【要提出】　シフト記号表（勤務時間帯）'!$C$4:$K$35,9,FALSE))</f>
        <v/>
      </c>
      <c r="V25" s="122" t="str">
        <f>IF(V24="","",VLOOKUP(V24,'【要提出】　シフト記号表（勤務時間帯）'!$C$4:$K$35,9,FALSE))</f>
        <v/>
      </c>
      <c r="W25" s="122" t="str">
        <f>IF(W24="","",VLOOKUP(W24,'【要提出】　シフト記号表（勤務時間帯）'!$C$4:$K$35,9,FALSE))</f>
        <v/>
      </c>
      <c r="X25" s="122" t="str">
        <f>IF(X24="","",VLOOKUP(X24,'【要提出】　シフト記号表（勤務時間帯）'!$C$4:$K$35,9,FALSE))</f>
        <v/>
      </c>
      <c r="Y25" s="123" t="str">
        <f>IF(Y24="","",VLOOKUP(Y24,'【要提出】　シフト記号表（勤務時間帯）'!$C$4:$K$35,9,FALSE))</f>
        <v/>
      </c>
      <c r="Z25" s="121" t="str">
        <f>IF(Z24="","",VLOOKUP(Z24,'【要提出】　シフト記号表（勤務時間帯）'!$C$4:$K$35,9,FALSE))</f>
        <v/>
      </c>
      <c r="AA25" s="122" t="str">
        <f>IF(AA24="","",VLOOKUP(AA24,'【要提出】　シフト記号表（勤務時間帯）'!$C$4:$K$35,9,FALSE))</f>
        <v/>
      </c>
      <c r="AB25" s="122" t="str">
        <f>IF(AB24="","",VLOOKUP(AB24,'【要提出】　シフト記号表（勤務時間帯）'!$C$4:$K$35,9,FALSE))</f>
        <v/>
      </c>
      <c r="AC25" s="122" t="str">
        <f>IF(AC24="","",VLOOKUP(AC24,'【要提出】　シフト記号表（勤務時間帯）'!$C$4:$K$35,9,FALSE))</f>
        <v/>
      </c>
      <c r="AD25" s="122" t="str">
        <f>IF(AD24="","",VLOOKUP(AD24,'【要提出】　シフト記号表（勤務時間帯）'!$C$4:$K$35,9,FALSE))</f>
        <v/>
      </c>
      <c r="AE25" s="122" t="str">
        <f>IF(AE24="","",VLOOKUP(AE24,'【要提出】　シフト記号表（勤務時間帯）'!$C$4:$K$35,9,FALSE))</f>
        <v/>
      </c>
      <c r="AF25" s="123" t="str">
        <f>IF(AF24="","",VLOOKUP(AF24,'【要提出】　シフト記号表（勤務時間帯）'!$C$4:$K$35,9,FALSE))</f>
        <v/>
      </c>
      <c r="AG25" s="121" t="str">
        <f>IF(AG24="","",VLOOKUP(AG24,'【要提出】　シフト記号表（勤務時間帯）'!$C$4:$K$35,9,FALSE))</f>
        <v/>
      </c>
      <c r="AH25" s="122" t="str">
        <f>IF(AH24="","",VLOOKUP(AH24,'【要提出】　シフト記号表（勤務時間帯）'!$C$4:$K$35,9,FALSE))</f>
        <v/>
      </c>
      <c r="AI25" s="122" t="str">
        <f>IF(AI24="","",VLOOKUP(AI24,'【要提出】　シフト記号表（勤務時間帯）'!$C$4:$K$35,9,FALSE))</f>
        <v/>
      </c>
      <c r="AJ25" s="122" t="str">
        <f>IF(AJ24="","",VLOOKUP(AJ24,'【要提出】　シフト記号表（勤務時間帯）'!$C$4:$K$35,9,FALSE))</f>
        <v/>
      </c>
      <c r="AK25" s="122" t="str">
        <f>IF(AK24="","",VLOOKUP(AK24,'【要提出】　シフト記号表（勤務時間帯）'!$C$4:$K$35,9,FALSE))</f>
        <v/>
      </c>
      <c r="AL25" s="122" t="str">
        <f>IF(AL24="","",VLOOKUP(AL24,'【要提出】　シフト記号表（勤務時間帯）'!$C$4:$K$35,9,FALSE))</f>
        <v/>
      </c>
      <c r="AM25" s="123" t="str">
        <f>IF(AM24="","",VLOOKUP(AM24,'【要提出】　シフト記号表（勤務時間帯）'!$C$4:$K$35,9,FALSE))</f>
        <v/>
      </c>
      <c r="AN25" s="121" t="str">
        <f>IF(AN24="","",VLOOKUP(AN24,'【要提出】　シフト記号表（勤務時間帯）'!$C$4:$K$35,9,FALSE))</f>
        <v/>
      </c>
      <c r="AO25" s="122" t="str">
        <f>IF(AO24="","",VLOOKUP(AO24,'【要提出】　シフト記号表（勤務時間帯）'!$C$4:$K$35,9,FALSE))</f>
        <v/>
      </c>
      <c r="AP25" s="122" t="str">
        <f>IF(AP24="","",VLOOKUP(AP24,'【要提出】　シフト記号表（勤務時間帯）'!$C$4:$K$35,9,FALSE))</f>
        <v/>
      </c>
      <c r="AQ25" s="122" t="str">
        <f>IF(AQ24="","",VLOOKUP(AQ24,'【要提出】　シフト記号表（勤務時間帯）'!$C$4:$K$35,9,FALSE))</f>
        <v/>
      </c>
      <c r="AR25" s="122" t="str">
        <f>IF(AR24="","",VLOOKUP(AR24,'【要提出】　シフト記号表（勤務時間帯）'!$C$4:$K$35,9,FALSE))</f>
        <v/>
      </c>
      <c r="AS25" s="122" t="str">
        <f>IF(AS24="","",VLOOKUP(AS24,'【要提出】　シフト記号表（勤務時間帯）'!$C$4:$K$35,9,FALSE))</f>
        <v/>
      </c>
      <c r="AT25" s="123" t="str">
        <f>IF(AT24="","",VLOOKUP(AT24,'【要提出】　シフト記号表（勤務時間帯）'!$C$4:$K$35,9,FALSE))</f>
        <v/>
      </c>
      <c r="AU25" s="121" t="str">
        <f>IF(AU24="","",VLOOKUP(AU24,'【要提出】　シフト記号表（勤務時間帯）'!$C$4:$K$35,9,FALSE))</f>
        <v/>
      </c>
      <c r="AV25" s="122" t="str">
        <f>IF(AV24="","",VLOOKUP(AV24,'【要提出】　シフト記号表（勤務時間帯）'!$C$4:$K$35,9,FALSE))</f>
        <v/>
      </c>
      <c r="AW25" s="123" t="str">
        <f>IF(AW24="","",VLOOKUP(AW24,'【要提出】　シフト記号表（勤務時間帯）'!$C$4:$K$35,9,FALSE))</f>
        <v/>
      </c>
      <c r="AX25" s="490"/>
      <c r="AY25" s="491"/>
      <c r="AZ25" s="492"/>
      <c r="BA25" s="493"/>
      <c r="BB25" s="506"/>
      <c r="BC25" s="507"/>
      <c r="BD25" s="507"/>
      <c r="BE25" s="507"/>
      <c r="BF25" s="507"/>
      <c r="BG25" s="508"/>
    </row>
    <row r="26" spans="2:59" ht="20.25" customHeight="1">
      <c r="B26" s="455">
        <f t="shared" ref="B26" si="29">B24+1</f>
        <v>6</v>
      </c>
      <c r="C26" s="470"/>
      <c r="D26" s="471"/>
      <c r="E26" s="483"/>
      <c r="F26" s="471"/>
      <c r="G26" s="486"/>
      <c r="H26" s="487"/>
      <c r="I26" s="487"/>
      <c r="J26" s="487"/>
      <c r="K26" s="488"/>
      <c r="L26" s="442"/>
      <c r="M26" s="443"/>
      <c r="N26" s="443"/>
      <c r="O26" s="444"/>
      <c r="P26" s="448" t="s">
        <v>55</v>
      </c>
      <c r="Q26" s="449"/>
      <c r="R26" s="450"/>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490">
        <f>IF($BC$3="計画",SUM(S27:AT27),IF($BC$3="実績",SUM(S27:AW27),""))</f>
        <v>0</v>
      </c>
      <c r="AY26" s="491"/>
      <c r="AZ26" s="492">
        <f t="shared" ref="AZ26" si="30">IF($BC$3="計画",AX26/4,IF($BC$3="実績",AX26/($BA$7/7),""))</f>
        <v>0</v>
      </c>
      <c r="BA26" s="493"/>
      <c r="BB26" s="473"/>
      <c r="BC26" s="474"/>
      <c r="BD26" s="474"/>
      <c r="BE26" s="474"/>
      <c r="BF26" s="474"/>
      <c r="BG26" s="475"/>
    </row>
    <row r="27" spans="2:59" ht="20.25" customHeight="1">
      <c r="B27" s="455"/>
      <c r="C27" s="472"/>
      <c r="D27" s="471"/>
      <c r="E27" s="505"/>
      <c r="F27" s="471"/>
      <c r="G27" s="489"/>
      <c r="H27" s="487"/>
      <c r="I27" s="487"/>
      <c r="J27" s="487"/>
      <c r="K27" s="488"/>
      <c r="L27" s="442"/>
      <c r="M27" s="443"/>
      <c r="N27" s="443"/>
      <c r="O27" s="444"/>
      <c r="P27" s="515" t="s">
        <v>56</v>
      </c>
      <c r="Q27" s="516"/>
      <c r="R27" s="517"/>
      <c r="S27" s="121" t="str">
        <f>IF(S26="","",VLOOKUP(S26,'【要提出】　シフト記号表（勤務時間帯）'!$C$4:$K$35,9,FALSE))</f>
        <v/>
      </c>
      <c r="T27" s="122" t="str">
        <f>IF(T26="","",VLOOKUP(T26,'【要提出】　シフト記号表（勤務時間帯）'!$C$4:$K$35,9,FALSE))</f>
        <v/>
      </c>
      <c r="U27" s="122" t="str">
        <f>IF(U26="","",VLOOKUP(U26,'【要提出】　シフト記号表（勤務時間帯）'!$C$4:$K$35,9,FALSE))</f>
        <v/>
      </c>
      <c r="V27" s="122" t="str">
        <f>IF(V26="","",VLOOKUP(V26,'【要提出】　シフト記号表（勤務時間帯）'!$C$4:$K$35,9,FALSE))</f>
        <v/>
      </c>
      <c r="W27" s="122" t="str">
        <f>IF(W26="","",VLOOKUP(W26,'【要提出】　シフト記号表（勤務時間帯）'!$C$4:$K$35,9,FALSE))</f>
        <v/>
      </c>
      <c r="X27" s="122" t="str">
        <f>IF(X26="","",VLOOKUP(X26,'【要提出】　シフト記号表（勤務時間帯）'!$C$4:$K$35,9,FALSE))</f>
        <v/>
      </c>
      <c r="Y27" s="123" t="str">
        <f>IF(Y26="","",VLOOKUP(Y26,'【要提出】　シフト記号表（勤務時間帯）'!$C$4:$K$35,9,FALSE))</f>
        <v/>
      </c>
      <c r="Z27" s="121" t="str">
        <f>IF(Z26="","",VLOOKUP(Z26,'【要提出】　シフト記号表（勤務時間帯）'!$C$4:$K$35,9,FALSE))</f>
        <v/>
      </c>
      <c r="AA27" s="122" t="str">
        <f>IF(AA26="","",VLOOKUP(AA26,'【要提出】　シフト記号表（勤務時間帯）'!$C$4:$K$35,9,FALSE))</f>
        <v/>
      </c>
      <c r="AB27" s="122" t="str">
        <f>IF(AB26="","",VLOOKUP(AB26,'【要提出】　シフト記号表（勤務時間帯）'!$C$4:$K$35,9,FALSE))</f>
        <v/>
      </c>
      <c r="AC27" s="122" t="str">
        <f>IF(AC26="","",VLOOKUP(AC26,'【要提出】　シフト記号表（勤務時間帯）'!$C$4:$K$35,9,FALSE))</f>
        <v/>
      </c>
      <c r="AD27" s="122" t="str">
        <f>IF(AD26="","",VLOOKUP(AD26,'【要提出】　シフト記号表（勤務時間帯）'!$C$4:$K$35,9,FALSE))</f>
        <v/>
      </c>
      <c r="AE27" s="122" t="str">
        <f>IF(AE26="","",VLOOKUP(AE26,'【要提出】　シフト記号表（勤務時間帯）'!$C$4:$K$35,9,FALSE))</f>
        <v/>
      </c>
      <c r="AF27" s="123" t="str">
        <f>IF(AF26="","",VLOOKUP(AF26,'【要提出】　シフト記号表（勤務時間帯）'!$C$4:$K$35,9,FALSE))</f>
        <v/>
      </c>
      <c r="AG27" s="121" t="str">
        <f>IF(AG26="","",VLOOKUP(AG26,'【要提出】　シフト記号表（勤務時間帯）'!$C$4:$K$35,9,FALSE))</f>
        <v/>
      </c>
      <c r="AH27" s="122" t="str">
        <f>IF(AH26="","",VLOOKUP(AH26,'【要提出】　シフト記号表（勤務時間帯）'!$C$4:$K$35,9,FALSE))</f>
        <v/>
      </c>
      <c r="AI27" s="122" t="str">
        <f>IF(AI26="","",VLOOKUP(AI26,'【要提出】　シフト記号表（勤務時間帯）'!$C$4:$K$35,9,FALSE))</f>
        <v/>
      </c>
      <c r="AJ27" s="122" t="str">
        <f>IF(AJ26="","",VLOOKUP(AJ26,'【要提出】　シフト記号表（勤務時間帯）'!$C$4:$K$35,9,FALSE))</f>
        <v/>
      </c>
      <c r="AK27" s="122" t="str">
        <f>IF(AK26="","",VLOOKUP(AK26,'【要提出】　シフト記号表（勤務時間帯）'!$C$4:$K$35,9,FALSE))</f>
        <v/>
      </c>
      <c r="AL27" s="122" t="str">
        <f>IF(AL26="","",VLOOKUP(AL26,'【要提出】　シフト記号表（勤務時間帯）'!$C$4:$K$35,9,FALSE))</f>
        <v/>
      </c>
      <c r="AM27" s="123" t="str">
        <f>IF(AM26="","",VLOOKUP(AM26,'【要提出】　シフト記号表（勤務時間帯）'!$C$4:$K$35,9,FALSE))</f>
        <v/>
      </c>
      <c r="AN27" s="121" t="str">
        <f>IF(AN26="","",VLOOKUP(AN26,'【要提出】　シフト記号表（勤務時間帯）'!$C$4:$K$35,9,FALSE))</f>
        <v/>
      </c>
      <c r="AO27" s="122" t="str">
        <f>IF(AO26="","",VLOOKUP(AO26,'【要提出】　シフト記号表（勤務時間帯）'!$C$4:$K$35,9,FALSE))</f>
        <v/>
      </c>
      <c r="AP27" s="122" t="str">
        <f>IF(AP26="","",VLOOKUP(AP26,'【要提出】　シフト記号表（勤務時間帯）'!$C$4:$K$35,9,FALSE))</f>
        <v/>
      </c>
      <c r="AQ27" s="122" t="str">
        <f>IF(AQ26="","",VLOOKUP(AQ26,'【要提出】　シフト記号表（勤務時間帯）'!$C$4:$K$35,9,FALSE))</f>
        <v/>
      </c>
      <c r="AR27" s="122" t="str">
        <f>IF(AR26="","",VLOOKUP(AR26,'【要提出】　シフト記号表（勤務時間帯）'!$C$4:$K$35,9,FALSE))</f>
        <v/>
      </c>
      <c r="AS27" s="122" t="str">
        <f>IF(AS26="","",VLOOKUP(AS26,'【要提出】　シフト記号表（勤務時間帯）'!$C$4:$K$35,9,FALSE))</f>
        <v/>
      </c>
      <c r="AT27" s="123" t="str">
        <f>IF(AT26="","",VLOOKUP(AT26,'【要提出】　シフト記号表（勤務時間帯）'!$C$4:$K$35,9,FALSE))</f>
        <v/>
      </c>
      <c r="AU27" s="121" t="str">
        <f>IF(AU26="","",VLOOKUP(AU26,'【要提出】　シフト記号表（勤務時間帯）'!$C$4:$K$35,9,FALSE))</f>
        <v/>
      </c>
      <c r="AV27" s="122" t="str">
        <f>IF(AV26="","",VLOOKUP(AV26,'【要提出】　シフト記号表（勤務時間帯）'!$C$4:$K$35,9,FALSE))</f>
        <v/>
      </c>
      <c r="AW27" s="123" t="str">
        <f>IF(AW26="","",VLOOKUP(AW26,'【要提出】　シフト記号表（勤務時間帯）'!$C$4:$K$35,9,FALSE))</f>
        <v/>
      </c>
      <c r="AX27" s="490"/>
      <c r="AY27" s="491"/>
      <c r="AZ27" s="492"/>
      <c r="BA27" s="493"/>
      <c r="BB27" s="506"/>
      <c r="BC27" s="507"/>
      <c r="BD27" s="507"/>
      <c r="BE27" s="507"/>
      <c r="BF27" s="507"/>
      <c r="BG27" s="508"/>
    </row>
    <row r="28" spans="2:59" ht="20.25" customHeight="1">
      <c r="B28" s="455">
        <f t="shared" ref="B28" si="31">B26+1</f>
        <v>7</v>
      </c>
      <c r="C28" s="470"/>
      <c r="D28" s="471"/>
      <c r="E28" s="483"/>
      <c r="F28" s="471"/>
      <c r="G28" s="486"/>
      <c r="H28" s="487"/>
      <c r="I28" s="487"/>
      <c r="J28" s="487"/>
      <c r="K28" s="488"/>
      <c r="L28" s="442"/>
      <c r="M28" s="443"/>
      <c r="N28" s="443"/>
      <c r="O28" s="444"/>
      <c r="P28" s="448" t="s">
        <v>55</v>
      </c>
      <c r="Q28" s="449"/>
      <c r="R28" s="450"/>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490">
        <f>IF($BC$3="計画",SUM(S29:AT29),IF($BC$3="実績",SUM(S29:AW29),""))</f>
        <v>0</v>
      </c>
      <c r="AY28" s="491"/>
      <c r="AZ28" s="492">
        <f t="shared" ref="AZ28" si="32">IF($BC$3="計画",AX28/4,IF($BC$3="実績",AX28/($BA$7/7),""))</f>
        <v>0</v>
      </c>
      <c r="BA28" s="493"/>
      <c r="BB28" s="473"/>
      <c r="BC28" s="474"/>
      <c r="BD28" s="474"/>
      <c r="BE28" s="474"/>
      <c r="BF28" s="474"/>
      <c r="BG28" s="475"/>
    </row>
    <row r="29" spans="2:59" ht="20.25" customHeight="1">
      <c r="B29" s="455"/>
      <c r="C29" s="472"/>
      <c r="D29" s="471"/>
      <c r="E29" s="505"/>
      <c r="F29" s="471"/>
      <c r="G29" s="489"/>
      <c r="H29" s="487"/>
      <c r="I29" s="487"/>
      <c r="J29" s="487"/>
      <c r="K29" s="488"/>
      <c r="L29" s="442"/>
      <c r="M29" s="443"/>
      <c r="N29" s="443"/>
      <c r="O29" s="444"/>
      <c r="P29" s="515" t="s">
        <v>56</v>
      </c>
      <c r="Q29" s="516"/>
      <c r="R29" s="517"/>
      <c r="S29" s="121" t="str">
        <f>IF(S28="","",VLOOKUP(S28,'【要提出】　シフト記号表（勤務時間帯）'!$C$4:$K$35,9,FALSE))</f>
        <v/>
      </c>
      <c r="T29" s="122" t="str">
        <f>IF(T28="","",VLOOKUP(T28,'【要提出】　シフト記号表（勤務時間帯）'!$C$4:$K$35,9,FALSE))</f>
        <v/>
      </c>
      <c r="U29" s="122" t="str">
        <f>IF(U28="","",VLOOKUP(U28,'【要提出】　シフト記号表（勤務時間帯）'!$C$4:$K$35,9,FALSE))</f>
        <v/>
      </c>
      <c r="V29" s="122" t="str">
        <f>IF(V28="","",VLOOKUP(V28,'【要提出】　シフト記号表（勤務時間帯）'!$C$4:$K$35,9,FALSE))</f>
        <v/>
      </c>
      <c r="W29" s="122" t="str">
        <f>IF(W28="","",VLOOKUP(W28,'【要提出】　シフト記号表（勤務時間帯）'!$C$4:$K$35,9,FALSE))</f>
        <v/>
      </c>
      <c r="X29" s="122" t="str">
        <f>IF(X28="","",VLOOKUP(X28,'【要提出】　シフト記号表（勤務時間帯）'!$C$4:$K$35,9,FALSE))</f>
        <v/>
      </c>
      <c r="Y29" s="123" t="str">
        <f>IF(Y28="","",VLOOKUP(Y28,'【要提出】　シフト記号表（勤務時間帯）'!$C$4:$K$35,9,FALSE))</f>
        <v/>
      </c>
      <c r="Z29" s="121" t="str">
        <f>IF(Z28="","",VLOOKUP(Z28,'【要提出】　シフト記号表（勤務時間帯）'!$C$4:$K$35,9,FALSE))</f>
        <v/>
      </c>
      <c r="AA29" s="122" t="str">
        <f>IF(AA28="","",VLOOKUP(AA28,'【要提出】　シフト記号表（勤務時間帯）'!$C$4:$K$35,9,FALSE))</f>
        <v/>
      </c>
      <c r="AB29" s="122" t="str">
        <f>IF(AB28="","",VLOOKUP(AB28,'【要提出】　シフト記号表（勤務時間帯）'!$C$4:$K$35,9,FALSE))</f>
        <v/>
      </c>
      <c r="AC29" s="122" t="str">
        <f>IF(AC28="","",VLOOKUP(AC28,'【要提出】　シフト記号表（勤務時間帯）'!$C$4:$K$35,9,FALSE))</f>
        <v/>
      </c>
      <c r="AD29" s="122" t="str">
        <f>IF(AD28="","",VLOOKUP(AD28,'【要提出】　シフト記号表（勤務時間帯）'!$C$4:$K$35,9,FALSE))</f>
        <v/>
      </c>
      <c r="AE29" s="122" t="str">
        <f>IF(AE28="","",VLOOKUP(AE28,'【要提出】　シフト記号表（勤務時間帯）'!$C$4:$K$35,9,FALSE))</f>
        <v/>
      </c>
      <c r="AF29" s="123" t="str">
        <f>IF(AF28="","",VLOOKUP(AF28,'【要提出】　シフト記号表（勤務時間帯）'!$C$4:$K$35,9,FALSE))</f>
        <v/>
      </c>
      <c r="AG29" s="121" t="str">
        <f>IF(AG28="","",VLOOKUP(AG28,'【要提出】　シフト記号表（勤務時間帯）'!$C$4:$K$35,9,FALSE))</f>
        <v/>
      </c>
      <c r="AH29" s="122" t="str">
        <f>IF(AH28="","",VLOOKUP(AH28,'【要提出】　シフト記号表（勤務時間帯）'!$C$4:$K$35,9,FALSE))</f>
        <v/>
      </c>
      <c r="AI29" s="122" t="str">
        <f>IF(AI28="","",VLOOKUP(AI28,'【要提出】　シフト記号表（勤務時間帯）'!$C$4:$K$35,9,FALSE))</f>
        <v/>
      </c>
      <c r="AJ29" s="122" t="str">
        <f>IF(AJ28="","",VLOOKUP(AJ28,'【要提出】　シフト記号表（勤務時間帯）'!$C$4:$K$35,9,FALSE))</f>
        <v/>
      </c>
      <c r="AK29" s="122" t="str">
        <f>IF(AK28="","",VLOOKUP(AK28,'【要提出】　シフト記号表（勤務時間帯）'!$C$4:$K$35,9,FALSE))</f>
        <v/>
      </c>
      <c r="AL29" s="122" t="str">
        <f>IF(AL28="","",VLOOKUP(AL28,'【要提出】　シフト記号表（勤務時間帯）'!$C$4:$K$35,9,FALSE))</f>
        <v/>
      </c>
      <c r="AM29" s="123" t="str">
        <f>IF(AM28="","",VLOOKUP(AM28,'【要提出】　シフト記号表（勤務時間帯）'!$C$4:$K$35,9,FALSE))</f>
        <v/>
      </c>
      <c r="AN29" s="121" t="str">
        <f>IF(AN28="","",VLOOKUP(AN28,'【要提出】　シフト記号表（勤務時間帯）'!$C$4:$K$35,9,FALSE))</f>
        <v/>
      </c>
      <c r="AO29" s="122" t="str">
        <f>IF(AO28="","",VLOOKUP(AO28,'【要提出】　シフト記号表（勤務時間帯）'!$C$4:$K$35,9,FALSE))</f>
        <v/>
      </c>
      <c r="AP29" s="122" t="str">
        <f>IF(AP28="","",VLOOKUP(AP28,'【要提出】　シフト記号表（勤務時間帯）'!$C$4:$K$35,9,FALSE))</f>
        <v/>
      </c>
      <c r="AQ29" s="122" t="str">
        <f>IF(AQ28="","",VLOOKUP(AQ28,'【要提出】　シフト記号表（勤務時間帯）'!$C$4:$K$35,9,FALSE))</f>
        <v/>
      </c>
      <c r="AR29" s="122" t="str">
        <f>IF(AR28="","",VLOOKUP(AR28,'【要提出】　シフト記号表（勤務時間帯）'!$C$4:$K$35,9,FALSE))</f>
        <v/>
      </c>
      <c r="AS29" s="122" t="str">
        <f>IF(AS28="","",VLOOKUP(AS28,'【要提出】　シフト記号表（勤務時間帯）'!$C$4:$K$35,9,FALSE))</f>
        <v/>
      </c>
      <c r="AT29" s="123" t="str">
        <f>IF(AT28="","",VLOOKUP(AT28,'【要提出】　シフト記号表（勤務時間帯）'!$C$4:$K$35,9,FALSE))</f>
        <v/>
      </c>
      <c r="AU29" s="121" t="str">
        <f>IF(AU28="","",VLOOKUP(AU28,'【要提出】　シフト記号表（勤務時間帯）'!$C$4:$K$35,9,FALSE))</f>
        <v/>
      </c>
      <c r="AV29" s="122" t="str">
        <f>IF(AV28="","",VLOOKUP(AV28,'【要提出】　シフト記号表（勤務時間帯）'!$C$4:$K$35,9,FALSE))</f>
        <v/>
      </c>
      <c r="AW29" s="123" t="str">
        <f>IF(AW28="","",VLOOKUP(AW28,'【要提出】　シフト記号表（勤務時間帯）'!$C$4:$K$35,9,FALSE))</f>
        <v/>
      </c>
      <c r="AX29" s="490"/>
      <c r="AY29" s="491"/>
      <c r="AZ29" s="492"/>
      <c r="BA29" s="493"/>
      <c r="BB29" s="506"/>
      <c r="BC29" s="507"/>
      <c r="BD29" s="507"/>
      <c r="BE29" s="507"/>
      <c r="BF29" s="507"/>
      <c r="BG29" s="508"/>
    </row>
    <row r="30" spans="2:59" ht="20.25" customHeight="1">
      <c r="B30" s="455">
        <f t="shared" ref="B30" si="33">B28+1</f>
        <v>8</v>
      </c>
      <c r="C30" s="470"/>
      <c r="D30" s="471"/>
      <c r="E30" s="483"/>
      <c r="F30" s="471"/>
      <c r="G30" s="486"/>
      <c r="H30" s="487"/>
      <c r="I30" s="487"/>
      <c r="J30" s="487"/>
      <c r="K30" s="488"/>
      <c r="L30" s="442"/>
      <c r="M30" s="443"/>
      <c r="N30" s="443"/>
      <c r="O30" s="444"/>
      <c r="P30" s="448" t="s">
        <v>55</v>
      </c>
      <c r="Q30" s="449"/>
      <c r="R30" s="450"/>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490">
        <f t="shared" ref="AX30" si="34">IF($BC$3="計画",SUM(S31:AT31),IF($BC$3="実績",SUM(S31:AW31),""))</f>
        <v>0</v>
      </c>
      <c r="AY30" s="491"/>
      <c r="AZ30" s="492">
        <f t="shared" ref="AZ30" si="35">IF($BC$3="計画",AX30/4,IF($BC$3="実績",AX30/($BA$7/7),""))</f>
        <v>0</v>
      </c>
      <c r="BA30" s="493"/>
      <c r="BB30" s="473"/>
      <c r="BC30" s="474"/>
      <c r="BD30" s="474"/>
      <c r="BE30" s="474"/>
      <c r="BF30" s="474"/>
      <c r="BG30" s="475"/>
    </row>
    <row r="31" spans="2:59" ht="20.25" customHeight="1">
      <c r="B31" s="455"/>
      <c r="C31" s="472"/>
      <c r="D31" s="471"/>
      <c r="E31" s="505"/>
      <c r="F31" s="471"/>
      <c r="G31" s="489"/>
      <c r="H31" s="487"/>
      <c r="I31" s="487"/>
      <c r="J31" s="487"/>
      <c r="K31" s="488"/>
      <c r="L31" s="442"/>
      <c r="M31" s="443"/>
      <c r="N31" s="443"/>
      <c r="O31" s="444"/>
      <c r="P31" s="515" t="s">
        <v>56</v>
      </c>
      <c r="Q31" s="516"/>
      <c r="R31" s="517"/>
      <c r="S31" s="121" t="str">
        <f>IF(S30="","",VLOOKUP(S30,'【要提出】　シフト記号表（勤務時間帯）'!$C$4:$K$35,9,FALSE))</f>
        <v/>
      </c>
      <c r="T31" s="122" t="str">
        <f>IF(T30="","",VLOOKUP(T30,'【要提出】　シフト記号表（勤務時間帯）'!$C$4:$K$35,9,FALSE))</f>
        <v/>
      </c>
      <c r="U31" s="122" t="str">
        <f>IF(U30="","",VLOOKUP(U30,'【要提出】　シフト記号表（勤務時間帯）'!$C$4:$K$35,9,FALSE))</f>
        <v/>
      </c>
      <c r="V31" s="122" t="str">
        <f>IF(V30="","",VLOOKUP(V30,'【要提出】　シフト記号表（勤務時間帯）'!$C$4:$K$35,9,FALSE))</f>
        <v/>
      </c>
      <c r="W31" s="122" t="str">
        <f>IF(W30="","",VLOOKUP(W30,'【要提出】　シフト記号表（勤務時間帯）'!$C$4:$K$35,9,FALSE))</f>
        <v/>
      </c>
      <c r="X31" s="122" t="str">
        <f>IF(X30="","",VLOOKUP(X30,'【要提出】　シフト記号表（勤務時間帯）'!$C$4:$K$35,9,FALSE))</f>
        <v/>
      </c>
      <c r="Y31" s="123" t="str">
        <f>IF(Y30="","",VLOOKUP(Y30,'【要提出】　シフト記号表（勤務時間帯）'!$C$4:$K$35,9,FALSE))</f>
        <v/>
      </c>
      <c r="Z31" s="121" t="str">
        <f>IF(Z30="","",VLOOKUP(Z30,'【要提出】　シフト記号表（勤務時間帯）'!$C$4:$K$35,9,FALSE))</f>
        <v/>
      </c>
      <c r="AA31" s="122" t="str">
        <f>IF(AA30="","",VLOOKUP(AA30,'【要提出】　シフト記号表（勤務時間帯）'!$C$4:$K$35,9,FALSE))</f>
        <v/>
      </c>
      <c r="AB31" s="122" t="str">
        <f>IF(AB30="","",VLOOKUP(AB30,'【要提出】　シフト記号表（勤務時間帯）'!$C$4:$K$35,9,FALSE))</f>
        <v/>
      </c>
      <c r="AC31" s="122" t="str">
        <f>IF(AC30="","",VLOOKUP(AC30,'【要提出】　シフト記号表（勤務時間帯）'!$C$4:$K$35,9,FALSE))</f>
        <v/>
      </c>
      <c r="AD31" s="122" t="str">
        <f>IF(AD30="","",VLOOKUP(AD30,'【要提出】　シフト記号表（勤務時間帯）'!$C$4:$K$35,9,FALSE))</f>
        <v/>
      </c>
      <c r="AE31" s="122" t="str">
        <f>IF(AE30="","",VLOOKUP(AE30,'【要提出】　シフト記号表（勤務時間帯）'!$C$4:$K$35,9,FALSE))</f>
        <v/>
      </c>
      <c r="AF31" s="123" t="str">
        <f>IF(AF30="","",VLOOKUP(AF30,'【要提出】　シフト記号表（勤務時間帯）'!$C$4:$K$35,9,FALSE))</f>
        <v/>
      </c>
      <c r="AG31" s="121" t="str">
        <f>IF(AG30="","",VLOOKUP(AG30,'【要提出】　シフト記号表（勤務時間帯）'!$C$4:$K$35,9,FALSE))</f>
        <v/>
      </c>
      <c r="AH31" s="122" t="str">
        <f>IF(AH30="","",VLOOKUP(AH30,'【要提出】　シフト記号表（勤務時間帯）'!$C$4:$K$35,9,FALSE))</f>
        <v/>
      </c>
      <c r="AI31" s="122" t="str">
        <f>IF(AI30="","",VLOOKUP(AI30,'【要提出】　シフト記号表（勤務時間帯）'!$C$4:$K$35,9,FALSE))</f>
        <v/>
      </c>
      <c r="AJ31" s="122" t="str">
        <f>IF(AJ30="","",VLOOKUP(AJ30,'【要提出】　シフト記号表（勤務時間帯）'!$C$4:$K$35,9,FALSE))</f>
        <v/>
      </c>
      <c r="AK31" s="122" t="str">
        <f>IF(AK30="","",VLOOKUP(AK30,'【要提出】　シフト記号表（勤務時間帯）'!$C$4:$K$35,9,FALSE))</f>
        <v/>
      </c>
      <c r="AL31" s="122" t="str">
        <f>IF(AL30="","",VLOOKUP(AL30,'【要提出】　シフト記号表（勤務時間帯）'!$C$4:$K$35,9,FALSE))</f>
        <v/>
      </c>
      <c r="AM31" s="123" t="str">
        <f>IF(AM30="","",VLOOKUP(AM30,'【要提出】　シフト記号表（勤務時間帯）'!$C$4:$K$35,9,FALSE))</f>
        <v/>
      </c>
      <c r="AN31" s="121" t="str">
        <f>IF(AN30="","",VLOOKUP(AN30,'【要提出】　シフト記号表（勤務時間帯）'!$C$4:$K$35,9,FALSE))</f>
        <v/>
      </c>
      <c r="AO31" s="122" t="str">
        <f>IF(AO30="","",VLOOKUP(AO30,'【要提出】　シフト記号表（勤務時間帯）'!$C$4:$K$35,9,FALSE))</f>
        <v/>
      </c>
      <c r="AP31" s="122" t="str">
        <f>IF(AP30="","",VLOOKUP(AP30,'【要提出】　シフト記号表（勤務時間帯）'!$C$4:$K$35,9,FALSE))</f>
        <v/>
      </c>
      <c r="AQ31" s="122" t="str">
        <f>IF(AQ30="","",VLOOKUP(AQ30,'【要提出】　シフト記号表（勤務時間帯）'!$C$4:$K$35,9,FALSE))</f>
        <v/>
      </c>
      <c r="AR31" s="122" t="str">
        <f>IF(AR30="","",VLOOKUP(AR30,'【要提出】　シフト記号表（勤務時間帯）'!$C$4:$K$35,9,FALSE))</f>
        <v/>
      </c>
      <c r="AS31" s="122" t="str">
        <f>IF(AS30="","",VLOOKUP(AS30,'【要提出】　シフト記号表（勤務時間帯）'!$C$4:$K$35,9,FALSE))</f>
        <v/>
      </c>
      <c r="AT31" s="123" t="str">
        <f>IF(AT30="","",VLOOKUP(AT30,'【要提出】　シフト記号表（勤務時間帯）'!$C$4:$K$35,9,FALSE))</f>
        <v/>
      </c>
      <c r="AU31" s="121" t="str">
        <f>IF(AU30="","",VLOOKUP(AU30,'【要提出】　シフト記号表（勤務時間帯）'!$C$4:$K$35,9,FALSE))</f>
        <v/>
      </c>
      <c r="AV31" s="122" t="str">
        <f>IF(AV30="","",VLOOKUP(AV30,'【要提出】　シフト記号表（勤務時間帯）'!$C$4:$K$35,9,FALSE))</f>
        <v/>
      </c>
      <c r="AW31" s="123" t="str">
        <f>IF(AW30="","",VLOOKUP(AW30,'【要提出】　シフト記号表（勤務時間帯）'!$C$4:$K$35,9,FALSE))</f>
        <v/>
      </c>
      <c r="AX31" s="490"/>
      <c r="AY31" s="491"/>
      <c r="AZ31" s="492"/>
      <c r="BA31" s="493"/>
      <c r="BB31" s="506"/>
      <c r="BC31" s="507"/>
      <c r="BD31" s="507"/>
      <c r="BE31" s="507"/>
      <c r="BF31" s="507"/>
      <c r="BG31" s="508"/>
    </row>
    <row r="32" spans="2:59" ht="20.25" customHeight="1">
      <c r="B32" s="455">
        <f>B30+1</f>
        <v>9</v>
      </c>
      <c r="C32" s="470"/>
      <c r="D32" s="471"/>
      <c r="E32" s="483"/>
      <c r="F32" s="471"/>
      <c r="G32" s="486"/>
      <c r="H32" s="487"/>
      <c r="I32" s="487"/>
      <c r="J32" s="487"/>
      <c r="K32" s="488"/>
      <c r="L32" s="442"/>
      <c r="M32" s="443"/>
      <c r="N32" s="443"/>
      <c r="O32" s="444"/>
      <c r="P32" s="448" t="s">
        <v>55</v>
      </c>
      <c r="Q32" s="449"/>
      <c r="R32" s="450"/>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490">
        <f t="shared" ref="AX32" si="36">IF($BC$3="計画",SUM(S33:AT33),IF($BC$3="実績",SUM(S33:AW33),""))</f>
        <v>0</v>
      </c>
      <c r="AY32" s="491"/>
      <c r="AZ32" s="492">
        <f t="shared" ref="AZ32" si="37">IF($BC$3="計画",AX32/4,IF($BC$3="実績",AX32/($BA$7/7),""))</f>
        <v>0</v>
      </c>
      <c r="BA32" s="493"/>
      <c r="BB32" s="509"/>
      <c r="BC32" s="510"/>
      <c r="BD32" s="510"/>
      <c r="BE32" s="510"/>
      <c r="BF32" s="510"/>
      <c r="BG32" s="511"/>
    </row>
    <row r="33" spans="2:59" ht="20.25" customHeight="1">
      <c r="B33" s="455"/>
      <c r="C33" s="472"/>
      <c r="D33" s="471"/>
      <c r="E33" s="505"/>
      <c r="F33" s="471"/>
      <c r="G33" s="489"/>
      <c r="H33" s="487"/>
      <c r="I33" s="487"/>
      <c r="J33" s="487"/>
      <c r="K33" s="488"/>
      <c r="L33" s="442"/>
      <c r="M33" s="443"/>
      <c r="N33" s="443"/>
      <c r="O33" s="444"/>
      <c r="P33" s="515" t="s">
        <v>56</v>
      </c>
      <c r="Q33" s="516"/>
      <c r="R33" s="517"/>
      <c r="S33" s="121" t="str">
        <f>IF(S32="","",VLOOKUP(S32,'【要提出】　シフト記号表（勤務時間帯）'!$C$4:$K$35,9,FALSE))</f>
        <v/>
      </c>
      <c r="T33" s="122" t="str">
        <f>IF(T32="","",VLOOKUP(T32,'【要提出】　シフト記号表（勤務時間帯）'!$C$4:$K$35,9,FALSE))</f>
        <v/>
      </c>
      <c r="U33" s="122" t="str">
        <f>IF(U32="","",VLOOKUP(U32,'【要提出】　シフト記号表（勤務時間帯）'!$C$4:$K$35,9,FALSE))</f>
        <v/>
      </c>
      <c r="V33" s="122" t="str">
        <f>IF(V32="","",VLOOKUP(V32,'【要提出】　シフト記号表（勤務時間帯）'!$C$4:$K$35,9,FALSE))</f>
        <v/>
      </c>
      <c r="W33" s="122" t="str">
        <f>IF(W32="","",VLOOKUP(W32,'【要提出】　シフト記号表（勤務時間帯）'!$C$4:$K$35,9,FALSE))</f>
        <v/>
      </c>
      <c r="X33" s="122" t="str">
        <f>IF(X32="","",VLOOKUP(X32,'【要提出】　シフト記号表（勤務時間帯）'!$C$4:$K$35,9,FALSE))</f>
        <v/>
      </c>
      <c r="Y33" s="123" t="str">
        <f>IF(Y32="","",VLOOKUP(Y32,'【要提出】　シフト記号表（勤務時間帯）'!$C$4:$K$35,9,FALSE))</f>
        <v/>
      </c>
      <c r="Z33" s="121" t="str">
        <f>IF(Z32="","",VLOOKUP(Z32,'【要提出】　シフト記号表（勤務時間帯）'!$C$4:$K$35,9,FALSE))</f>
        <v/>
      </c>
      <c r="AA33" s="122" t="str">
        <f>IF(AA32="","",VLOOKUP(AA32,'【要提出】　シフト記号表（勤務時間帯）'!$C$4:$K$35,9,FALSE))</f>
        <v/>
      </c>
      <c r="AB33" s="122" t="str">
        <f>IF(AB32="","",VLOOKUP(AB32,'【要提出】　シフト記号表（勤務時間帯）'!$C$4:$K$35,9,FALSE))</f>
        <v/>
      </c>
      <c r="AC33" s="122" t="str">
        <f>IF(AC32="","",VLOOKUP(AC32,'【要提出】　シフト記号表（勤務時間帯）'!$C$4:$K$35,9,FALSE))</f>
        <v/>
      </c>
      <c r="AD33" s="122" t="str">
        <f>IF(AD32="","",VLOOKUP(AD32,'【要提出】　シフト記号表（勤務時間帯）'!$C$4:$K$35,9,FALSE))</f>
        <v/>
      </c>
      <c r="AE33" s="122" t="str">
        <f>IF(AE32="","",VLOOKUP(AE32,'【要提出】　シフト記号表（勤務時間帯）'!$C$4:$K$35,9,FALSE))</f>
        <v/>
      </c>
      <c r="AF33" s="123" t="str">
        <f>IF(AF32="","",VLOOKUP(AF32,'【要提出】　シフト記号表（勤務時間帯）'!$C$4:$K$35,9,FALSE))</f>
        <v/>
      </c>
      <c r="AG33" s="121" t="str">
        <f>IF(AG32="","",VLOOKUP(AG32,'【要提出】　シフト記号表（勤務時間帯）'!$C$4:$K$35,9,FALSE))</f>
        <v/>
      </c>
      <c r="AH33" s="122" t="str">
        <f>IF(AH32="","",VLOOKUP(AH32,'【要提出】　シフト記号表（勤務時間帯）'!$C$4:$K$35,9,FALSE))</f>
        <v/>
      </c>
      <c r="AI33" s="122" t="str">
        <f>IF(AI32="","",VLOOKUP(AI32,'【要提出】　シフト記号表（勤務時間帯）'!$C$4:$K$35,9,FALSE))</f>
        <v/>
      </c>
      <c r="AJ33" s="122" t="str">
        <f>IF(AJ32="","",VLOOKUP(AJ32,'【要提出】　シフト記号表（勤務時間帯）'!$C$4:$K$35,9,FALSE))</f>
        <v/>
      </c>
      <c r="AK33" s="122" t="str">
        <f>IF(AK32="","",VLOOKUP(AK32,'【要提出】　シフト記号表（勤務時間帯）'!$C$4:$K$35,9,FALSE))</f>
        <v/>
      </c>
      <c r="AL33" s="122" t="str">
        <f>IF(AL32="","",VLOOKUP(AL32,'【要提出】　シフト記号表（勤務時間帯）'!$C$4:$K$35,9,FALSE))</f>
        <v/>
      </c>
      <c r="AM33" s="123" t="str">
        <f>IF(AM32="","",VLOOKUP(AM32,'【要提出】　シフト記号表（勤務時間帯）'!$C$4:$K$35,9,FALSE))</f>
        <v/>
      </c>
      <c r="AN33" s="121" t="str">
        <f>IF(AN32="","",VLOOKUP(AN32,'【要提出】　シフト記号表（勤務時間帯）'!$C$4:$K$35,9,FALSE))</f>
        <v/>
      </c>
      <c r="AO33" s="122" t="str">
        <f>IF(AO32="","",VLOOKUP(AO32,'【要提出】　シフト記号表（勤務時間帯）'!$C$4:$K$35,9,FALSE))</f>
        <v/>
      </c>
      <c r="AP33" s="122" t="str">
        <f>IF(AP32="","",VLOOKUP(AP32,'【要提出】　シフト記号表（勤務時間帯）'!$C$4:$K$35,9,FALSE))</f>
        <v/>
      </c>
      <c r="AQ33" s="122" t="str">
        <f>IF(AQ32="","",VLOOKUP(AQ32,'【要提出】　シフト記号表（勤務時間帯）'!$C$4:$K$35,9,FALSE))</f>
        <v/>
      </c>
      <c r="AR33" s="122" t="str">
        <f>IF(AR32="","",VLOOKUP(AR32,'【要提出】　シフト記号表（勤務時間帯）'!$C$4:$K$35,9,FALSE))</f>
        <v/>
      </c>
      <c r="AS33" s="122" t="str">
        <f>IF(AS32="","",VLOOKUP(AS32,'【要提出】　シフト記号表（勤務時間帯）'!$C$4:$K$35,9,FALSE))</f>
        <v/>
      </c>
      <c r="AT33" s="123" t="str">
        <f>IF(AT32="","",VLOOKUP(AT32,'【要提出】　シフト記号表（勤務時間帯）'!$C$4:$K$35,9,FALSE))</f>
        <v/>
      </c>
      <c r="AU33" s="121" t="str">
        <f>IF(AU32="","",VLOOKUP(AU32,'【要提出】　シフト記号表（勤務時間帯）'!$C$4:$K$35,9,FALSE))</f>
        <v/>
      </c>
      <c r="AV33" s="122" t="str">
        <f>IF(AV32="","",VLOOKUP(AV32,'【要提出】　シフト記号表（勤務時間帯）'!$C$4:$K$35,9,FALSE))</f>
        <v/>
      </c>
      <c r="AW33" s="123" t="str">
        <f>IF(AW32="","",VLOOKUP(AW32,'【要提出】　シフト記号表（勤務時間帯）'!$C$4:$K$35,9,FALSE))</f>
        <v/>
      </c>
      <c r="AX33" s="490"/>
      <c r="AY33" s="491"/>
      <c r="AZ33" s="492"/>
      <c r="BA33" s="493"/>
      <c r="BB33" s="512"/>
      <c r="BC33" s="513"/>
      <c r="BD33" s="513"/>
      <c r="BE33" s="513"/>
      <c r="BF33" s="513"/>
      <c r="BG33" s="514"/>
    </row>
    <row r="34" spans="2:59" ht="20.25" customHeight="1">
      <c r="B34" s="455">
        <f t="shared" ref="B34:B36" si="38">B32+1</f>
        <v>10</v>
      </c>
      <c r="C34" s="470"/>
      <c r="D34" s="471"/>
      <c r="E34" s="483"/>
      <c r="F34" s="471"/>
      <c r="G34" s="486"/>
      <c r="H34" s="487"/>
      <c r="I34" s="487"/>
      <c r="J34" s="487"/>
      <c r="K34" s="488"/>
      <c r="L34" s="442"/>
      <c r="M34" s="443"/>
      <c r="N34" s="443"/>
      <c r="O34" s="444"/>
      <c r="P34" s="448" t="s">
        <v>55</v>
      </c>
      <c r="Q34" s="449"/>
      <c r="R34" s="450"/>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490">
        <f t="shared" ref="AX34" si="39">IF($BC$3="計画",SUM(S35:AT35),IF($BC$3="実績",SUM(S35:AW35),""))</f>
        <v>0</v>
      </c>
      <c r="AY34" s="491"/>
      <c r="AZ34" s="492">
        <f t="shared" ref="AZ34" si="40">IF($BC$3="計画",AX34/4,IF($BC$3="実績",AX34/($BA$7/7),""))</f>
        <v>0</v>
      </c>
      <c r="BA34" s="493"/>
      <c r="BB34" s="473"/>
      <c r="BC34" s="474"/>
      <c r="BD34" s="474"/>
      <c r="BE34" s="474"/>
      <c r="BF34" s="474"/>
      <c r="BG34" s="475"/>
    </row>
    <row r="35" spans="2:59" ht="20.25" customHeight="1">
      <c r="B35" s="482"/>
      <c r="C35" s="472"/>
      <c r="D35" s="471"/>
      <c r="E35" s="484"/>
      <c r="F35" s="485"/>
      <c r="G35" s="489"/>
      <c r="H35" s="487"/>
      <c r="I35" s="487"/>
      <c r="J35" s="487"/>
      <c r="K35" s="488"/>
      <c r="L35" s="445"/>
      <c r="M35" s="446"/>
      <c r="N35" s="446"/>
      <c r="O35" s="447"/>
      <c r="P35" s="479" t="s">
        <v>56</v>
      </c>
      <c r="Q35" s="480"/>
      <c r="R35" s="481"/>
      <c r="S35" s="121" t="str">
        <f>IF(S34="","",VLOOKUP(S34,'【要提出】　シフト記号表（勤務時間帯）'!$C$4:$K$35,9,FALSE))</f>
        <v/>
      </c>
      <c r="T35" s="122" t="str">
        <f>IF(T34="","",VLOOKUP(T34,'【要提出】　シフト記号表（勤務時間帯）'!$C$4:$K$35,9,FALSE))</f>
        <v/>
      </c>
      <c r="U35" s="122" t="str">
        <f>IF(U34="","",VLOOKUP(U34,'【要提出】　シフト記号表（勤務時間帯）'!$C$4:$K$35,9,FALSE))</f>
        <v/>
      </c>
      <c r="V35" s="122" t="str">
        <f>IF(V34="","",VLOOKUP(V34,'【要提出】　シフト記号表（勤務時間帯）'!$C$4:$K$35,9,FALSE))</f>
        <v/>
      </c>
      <c r="W35" s="122" t="str">
        <f>IF(W34="","",VLOOKUP(W34,'【要提出】　シフト記号表（勤務時間帯）'!$C$4:$K$35,9,FALSE))</f>
        <v/>
      </c>
      <c r="X35" s="122" t="str">
        <f>IF(X34="","",VLOOKUP(X34,'【要提出】　シフト記号表（勤務時間帯）'!$C$4:$K$35,9,FALSE))</f>
        <v/>
      </c>
      <c r="Y35" s="123" t="str">
        <f>IF(Y34="","",VLOOKUP(Y34,'【要提出】　シフト記号表（勤務時間帯）'!$C$4:$K$35,9,FALSE))</f>
        <v/>
      </c>
      <c r="Z35" s="121" t="str">
        <f>IF(Z34="","",VLOOKUP(Z34,'【要提出】　シフト記号表（勤務時間帯）'!$C$4:$K$35,9,FALSE))</f>
        <v/>
      </c>
      <c r="AA35" s="122" t="str">
        <f>IF(AA34="","",VLOOKUP(AA34,'【要提出】　シフト記号表（勤務時間帯）'!$C$4:$K$35,9,FALSE))</f>
        <v/>
      </c>
      <c r="AB35" s="122" t="str">
        <f>IF(AB34="","",VLOOKUP(AB34,'【要提出】　シフト記号表（勤務時間帯）'!$C$4:$K$35,9,FALSE))</f>
        <v/>
      </c>
      <c r="AC35" s="122" t="str">
        <f>IF(AC34="","",VLOOKUP(AC34,'【要提出】　シフト記号表（勤務時間帯）'!$C$4:$K$35,9,FALSE))</f>
        <v/>
      </c>
      <c r="AD35" s="122" t="str">
        <f>IF(AD34="","",VLOOKUP(AD34,'【要提出】　シフト記号表（勤務時間帯）'!$C$4:$K$35,9,FALSE))</f>
        <v/>
      </c>
      <c r="AE35" s="122" t="str">
        <f>IF(AE34="","",VLOOKUP(AE34,'【要提出】　シフト記号表（勤務時間帯）'!$C$4:$K$35,9,FALSE))</f>
        <v/>
      </c>
      <c r="AF35" s="123" t="str">
        <f>IF(AF34="","",VLOOKUP(AF34,'【要提出】　シフト記号表（勤務時間帯）'!$C$4:$K$35,9,FALSE))</f>
        <v/>
      </c>
      <c r="AG35" s="121" t="str">
        <f>IF(AG34="","",VLOOKUP(AG34,'【要提出】　シフト記号表（勤務時間帯）'!$C$4:$K$35,9,FALSE))</f>
        <v/>
      </c>
      <c r="AH35" s="122" t="str">
        <f>IF(AH34="","",VLOOKUP(AH34,'【要提出】　シフト記号表（勤務時間帯）'!$C$4:$K$35,9,FALSE))</f>
        <v/>
      </c>
      <c r="AI35" s="122" t="str">
        <f>IF(AI34="","",VLOOKUP(AI34,'【要提出】　シフト記号表（勤務時間帯）'!$C$4:$K$35,9,FALSE))</f>
        <v/>
      </c>
      <c r="AJ35" s="122" t="str">
        <f>IF(AJ34="","",VLOOKUP(AJ34,'【要提出】　シフト記号表（勤務時間帯）'!$C$4:$K$35,9,FALSE))</f>
        <v/>
      </c>
      <c r="AK35" s="122" t="str">
        <f>IF(AK34="","",VLOOKUP(AK34,'【要提出】　シフト記号表（勤務時間帯）'!$C$4:$K$35,9,FALSE))</f>
        <v/>
      </c>
      <c r="AL35" s="122" t="str">
        <f>IF(AL34="","",VLOOKUP(AL34,'【要提出】　シフト記号表（勤務時間帯）'!$C$4:$K$35,9,FALSE))</f>
        <v/>
      </c>
      <c r="AM35" s="123" t="str">
        <f>IF(AM34="","",VLOOKUP(AM34,'【要提出】　シフト記号表（勤務時間帯）'!$C$4:$K$35,9,FALSE))</f>
        <v/>
      </c>
      <c r="AN35" s="121" t="str">
        <f>IF(AN34="","",VLOOKUP(AN34,'【要提出】　シフト記号表（勤務時間帯）'!$C$4:$K$35,9,FALSE))</f>
        <v/>
      </c>
      <c r="AO35" s="122" t="str">
        <f>IF(AO34="","",VLOOKUP(AO34,'【要提出】　シフト記号表（勤務時間帯）'!$C$4:$K$35,9,FALSE))</f>
        <v/>
      </c>
      <c r="AP35" s="122" t="str">
        <f>IF(AP34="","",VLOOKUP(AP34,'【要提出】　シフト記号表（勤務時間帯）'!$C$4:$K$35,9,FALSE))</f>
        <v/>
      </c>
      <c r="AQ35" s="122" t="str">
        <f>IF(AQ34="","",VLOOKUP(AQ34,'【要提出】　シフト記号表（勤務時間帯）'!$C$4:$K$35,9,FALSE))</f>
        <v/>
      </c>
      <c r="AR35" s="122" t="str">
        <f>IF(AR34="","",VLOOKUP(AR34,'【要提出】　シフト記号表（勤務時間帯）'!$C$4:$K$35,9,FALSE))</f>
        <v/>
      </c>
      <c r="AS35" s="122" t="str">
        <f>IF(AS34="","",VLOOKUP(AS34,'【要提出】　シフト記号表（勤務時間帯）'!$C$4:$K$35,9,FALSE))</f>
        <v/>
      </c>
      <c r="AT35" s="123" t="str">
        <f>IF(AT34="","",VLOOKUP(AT34,'【要提出】　シフト記号表（勤務時間帯）'!$C$4:$K$35,9,FALSE))</f>
        <v/>
      </c>
      <c r="AU35" s="121" t="str">
        <f>IF(AU34="","",VLOOKUP(AU34,'【要提出】　シフト記号表（勤務時間帯）'!$C$4:$K$35,9,FALSE))</f>
        <v/>
      </c>
      <c r="AV35" s="122" t="str">
        <f>IF(AV34="","",VLOOKUP(AV34,'【要提出】　シフト記号表（勤務時間帯）'!$C$4:$K$35,9,FALSE))</f>
        <v/>
      </c>
      <c r="AW35" s="123" t="str">
        <f>IF(AW34="","",VLOOKUP(AW34,'【要提出】　シフト記号表（勤務時間帯）'!$C$4:$K$35,9,FALSE))</f>
        <v/>
      </c>
      <c r="AX35" s="490"/>
      <c r="AY35" s="491"/>
      <c r="AZ35" s="492"/>
      <c r="BA35" s="493"/>
      <c r="BB35" s="476"/>
      <c r="BC35" s="477"/>
      <c r="BD35" s="477"/>
      <c r="BE35" s="477"/>
      <c r="BF35" s="477"/>
      <c r="BG35" s="478"/>
    </row>
    <row r="36" spans="2:59" ht="20.25" customHeight="1">
      <c r="B36" s="455">
        <f t="shared" si="38"/>
        <v>11</v>
      </c>
      <c r="C36" s="470"/>
      <c r="D36" s="471"/>
      <c r="E36" s="483"/>
      <c r="F36" s="471"/>
      <c r="G36" s="486"/>
      <c r="H36" s="487"/>
      <c r="I36" s="487"/>
      <c r="J36" s="487"/>
      <c r="K36" s="488"/>
      <c r="L36" s="442"/>
      <c r="M36" s="443"/>
      <c r="N36" s="443"/>
      <c r="O36" s="444"/>
      <c r="P36" s="448" t="s">
        <v>55</v>
      </c>
      <c r="Q36" s="449"/>
      <c r="R36" s="450"/>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490">
        <f t="shared" ref="AX36" si="41">IF($BC$3="計画",SUM(S37:AT37),IF($BC$3="実績",SUM(S37:AW37),""))</f>
        <v>0</v>
      </c>
      <c r="AY36" s="491"/>
      <c r="AZ36" s="492">
        <f t="shared" ref="AZ36" si="42">IF($BC$3="計画",AX36/4,IF($BC$3="実績",AX36/($BA$7/7),""))</f>
        <v>0</v>
      </c>
      <c r="BA36" s="493"/>
      <c r="BB36" s="473"/>
      <c r="BC36" s="474"/>
      <c r="BD36" s="474"/>
      <c r="BE36" s="474"/>
      <c r="BF36" s="474"/>
      <c r="BG36" s="475"/>
    </row>
    <row r="37" spans="2:59" ht="20.25" customHeight="1">
      <c r="B37" s="482"/>
      <c r="C37" s="472"/>
      <c r="D37" s="471"/>
      <c r="E37" s="484"/>
      <c r="F37" s="485"/>
      <c r="G37" s="489"/>
      <c r="H37" s="487"/>
      <c r="I37" s="487"/>
      <c r="J37" s="487"/>
      <c r="K37" s="488"/>
      <c r="L37" s="445"/>
      <c r="M37" s="446"/>
      <c r="N37" s="446"/>
      <c r="O37" s="447"/>
      <c r="P37" s="479" t="s">
        <v>56</v>
      </c>
      <c r="Q37" s="480"/>
      <c r="R37" s="481"/>
      <c r="S37" s="121" t="str">
        <f>IF(S36="","",VLOOKUP(S36,'【要提出】　シフト記号表（勤務時間帯）'!$C$4:$K$35,9,FALSE))</f>
        <v/>
      </c>
      <c r="T37" s="122" t="str">
        <f>IF(T36="","",VLOOKUP(T36,'【要提出】　シフト記号表（勤務時間帯）'!$C$4:$K$35,9,FALSE))</f>
        <v/>
      </c>
      <c r="U37" s="122" t="str">
        <f>IF(U36="","",VLOOKUP(U36,'【要提出】　シフト記号表（勤務時間帯）'!$C$4:$K$35,9,FALSE))</f>
        <v/>
      </c>
      <c r="V37" s="122" t="str">
        <f>IF(V36="","",VLOOKUP(V36,'【要提出】　シフト記号表（勤務時間帯）'!$C$4:$K$35,9,FALSE))</f>
        <v/>
      </c>
      <c r="W37" s="122" t="str">
        <f>IF(W36="","",VLOOKUP(W36,'【要提出】　シフト記号表（勤務時間帯）'!$C$4:$K$35,9,FALSE))</f>
        <v/>
      </c>
      <c r="X37" s="122" t="str">
        <f>IF(X36="","",VLOOKUP(X36,'【要提出】　シフト記号表（勤務時間帯）'!$C$4:$K$35,9,FALSE))</f>
        <v/>
      </c>
      <c r="Y37" s="123" t="str">
        <f>IF(Y36="","",VLOOKUP(Y36,'【要提出】　シフト記号表（勤務時間帯）'!$C$4:$K$35,9,FALSE))</f>
        <v/>
      </c>
      <c r="Z37" s="121" t="str">
        <f>IF(Z36="","",VLOOKUP(Z36,'【要提出】　シフト記号表（勤務時間帯）'!$C$4:$K$35,9,FALSE))</f>
        <v/>
      </c>
      <c r="AA37" s="122" t="str">
        <f>IF(AA36="","",VLOOKUP(AA36,'【要提出】　シフト記号表（勤務時間帯）'!$C$4:$K$35,9,FALSE))</f>
        <v/>
      </c>
      <c r="AB37" s="122" t="str">
        <f>IF(AB36="","",VLOOKUP(AB36,'【要提出】　シフト記号表（勤務時間帯）'!$C$4:$K$35,9,FALSE))</f>
        <v/>
      </c>
      <c r="AC37" s="122" t="str">
        <f>IF(AC36="","",VLOOKUP(AC36,'【要提出】　シフト記号表（勤務時間帯）'!$C$4:$K$35,9,FALSE))</f>
        <v/>
      </c>
      <c r="AD37" s="122" t="str">
        <f>IF(AD36="","",VLOOKUP(AD36,'【要提出】　シフト記号表（勤務時間帯）'!$C$4:$K$35,9,FALSE))</f>
        <v/>
      </c>
      <c r="AE37" s="122" t="str">
        <f>IF(AE36="","",VLOOKUP(AE36,'【要提出】　シフト記号表（勤務時間帯）'!$C$4:$K$35,9,FALSE))</f>
        <v/>
      </c>
      <c r="AF37" s="123" t="str">
        <f>IF(AF36="","",VLOOKUP(AF36,'【要提出】　シフト記号表（勤務時間帯）'!$C$4:$K$35,9,FALSE))</f>
        <v/>
      </c>
      <c r="AG37" s="121" t="str">
        <f>IF(AG36="","",VLOOKUP(AG36,'【要提出】　シフト記号表（勤務時間帯）'!$C$4:$K$35,9,FALSE))</f>
        <v/>
      </c>
      <c r="AH37" s="122" t="str">
        <f>IF(AH36="","",VLOOKUP(AH36,'【要提出】　シフト記号表（勤務時間帯）'!$C$4:$K$35,9,FALSE))</f>
        <v/>
      </c>
      <c r="AI37" s="122" t="str">
        <f>IF(AI36="","",VLOOKUP(AI36,'【要提出】　シフト記号表（勤務時間帯）'!$C$4:$K$35,9,FALSE))</f>
        <v/>
      </c>
      <c r="AJ37" s="122" t="str">
        <f>IF(AJ36="","",VLOOKUP(AJ36,'【要提出】　シフト記号表（勤務時間帯）'!$C$4:$K$35,9,FALSE))</f>
        <v/>
      </c>
      <c r="AK37" s="122" t="str">
        <f>IF(AK36="","",VLOOKUP(AK36,'【要提出】　シフト記号表（勤務時間帯）'!$C$4:$K$35,9,FALSE))</f>
        <v/>
      </c>
      <c r="AL37" s="122" t="str">
        <f>IF(AL36="","",VLOOKUP(AL36,'【要提出】　シフト記号表（勤務時間帯）'!$C$4:$K$35,9,FALSE))</f>
        <v/>
      </c>
      <c r="AM37" s="123" t="str">
        <f>IF(AM36="","",VLOOKUP(AM36,'【要提出】　シフト記号表（勤務時間帯）'!$C$4:$K$35,9,FALSE))</f>
        <v/>
      </c>
      <c r="AN37" s="121" t="str">
        <f>IF(AN36="","",VLOOKUP(AN36,'【要提出】　シフト記号表（勤務時間帯）'!$C$4:$K$35,9,FALSE))</f>
        <v/>
      </c>
      <c r="AO37" s="122" t="str">
        <f>IF(AO36="","",VLOOKUP(AO36,'【要提出】　シフト記号表（勤務時間帯）'!$C$4:$K$35,9,FALSE))</f>
        <v/>
      </c>
      <c r="AP37" s="122" t="str">
        <f>IF(AP36="","",VLOOKUP(AP36,'【要提出】　シフト記号表（勤務時間帯）'!$C$4:$K$35,9,FALSE))</f>
        <v/>
      </c>
      <c r="AQ37" s="122" t="str">
        <f>IF(AQ36="","",VLOOKUP(AQ36,'【要提出】　シフト記号表（勤務時間帯）'!$C$4:$K$35,9,FALSE))</f>
        <v/>
      </c>
      <c r="AR37" s="122" t="str">
        <f>IF(AR36="","",VLOOKUP(AR36,'【要提出】　シフト記号表（勤務時間帯）'!$C$4:$K$35,9,FALSE))</f>
        <v/>
      </c>
      <c r="AS37" s="122" t="str">
        <f>IF(AS36="","",VLOOKUP(AS36,'【要提出】　シフト記号表（勤務時間帯）'!$C$4:$K$35,9,FALSE))</f>
        <v/>
      </c>
      <c r="AT37" s="123" t="str">
        <f>IF(AT36="","",VLOOKUP(AT36,'【要提出】　シフト記号表（勤務時間帯）'!$C$4:$K$35,9,FALSE))</f>
        <v/>
      </c>
      <c r="AU37" s="121" t="str">
        <f>IF(AU36="","",VLOOKUP(AU36,'【要提出】　シフト記号表（勤務時間帯）'!$C$4:$K$35,9,FALSE))</f>
        <v/>
      </c>
      <c r="AV37" s="122" t="str">
        <f>IF(AV36="","",VLOOKUP(AV36,'【要提出】　シフト記号表（勤務時間帯）'!$C$4:$K$35,9,FALSE))</f>
        <v/>
      </c>
      <c r="AW37" s="123" t="str">
        <f>IF(AW36="","",VLOOKUP(AW36,'【要提出】　シフト記号表（勤務時間帯）'!$C$4:$K$35,9,FALSE))</f>
        <v/>
      </c>
      <c r="AX37" s="490"/>
      <c r="AY37" s="491"/>
      <c r="AZ37" s="492"/>
      <c r="BA37" s="493"/>
      <c r="BB37" s="476"/>
      <c r="BC37" s="477"/>
      <c r="BD37" s="477"/>
      <c r="BE37" s="477"/>
      <c r="BF37" s="477"/>
      <c r="BG37" s="478"/>
    </row>
    <row r="38" spans="2:59" ht="20.25" customHeight="1">
      <c r="B38" s="455">
        <f>B36+1</f>
        <v>12</v>
      </c>
      <c r="C38" s="470"/>
      <c r="D38" s="471"/>
      <c r="E38" s="483"/>
      <c r="F38" s="471"/>
      <c r="G38" s="486"/>
      <c r="H38" s="487"/>
      <c r="I38" s="487"/>
      <c r="J38" s="487"/>
      <c r="K38" s="488"/>
      <c r="L38" s="442"/>
      <c r="M38" s="443"/>
      <c r="N38" s="443"/>
      <c r="O38" s="444"/>
      <c r="P38" s="448" t="s">
        <v>55</v>
      </c>
      <c r="Q38" s="449"/>
      <c r="R38" s="450"/>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490">
        <f t="shared" ref="AX38" si="43">IF($BC$3="計画",SUM(S39:AT39),IF($BC$3="実績",SUM(S39:AW39),""))</f>
        <v>0</v>
      </c>
      <c r="AY38" s="491"/>
      <c r="AZ38" s="492">
        <f t="shared" ref="AZ38" si="44">IF($BC$3="計画",AX38/4,IF($BC$3="実績",AX38/($BA$7/7),""))</f>
        <v>0</v>
      </c>
      <c r="BA38" s="493"/>
      <c r="BB38" s="473"/>
      <c r="BC38" s="474"/>
      <c r="BD38" s="474"/>
      <c r="BE38" s="474"/>
      <c r="BF38" s="474"/>
      <c r="BG38" s="475"/>
    </row>
    <row r="39" spans="2:59" ht="20.25" customHeight="1">
      <c r="B39" s="482"/>
      <c r="C39" s="472"/>
      <c r="D39" s="471"/>
      <c r="E39" s="484"/>
      <c r="F39" s="485"/>
      <c r="G39" s="489"/>
      <c r="H39" s="487"/>
      <c r="I39" s="487"/>
      <c r="J39" s="487"/>
      <c r="K39" s="488"/>
      <c r="L39" s="445"/>
      <c r="M39" s="446"/>
      <c r="N39" s="446"/>
      <c r="O39" s="447"/>
      <c r="P39" s="479" t="s">
        <v>56</v>
      </c>
      <c r="Q39" s="480"/>
      <c r="R39" s="481"/>
      <c r="S39" s="121" t="str">
        <f>IF(S38="","",VLOOKUP(S38,'【要提出】　シフト記号表（勤務時間帯）'!$C$4:$K$35,9,FALSE))</f>
        <v/>
      </c>
      <c r="T39" s="122" t="str">
        <f>IF(T38="","",VLOOKUP(T38,'【要提出】　シフト記号表（勤務時間帯）'!$C$4:$K$35,9,FALSE))</f>
        <v/>
      </c>
      <c r="U39" s="122" t="str">
        <f>IF(U38="","",VLOOKUP(U38,'【要提出】　シフト記号表（勤務時間帯）'!$C$4:$K$35,9,FALSE))</f>
        <v/>
      </c>
      <c r="V39" s="122" t="str">
        <f>IF(V38="","",VLOOKUP(V38,'【要提出】　シフト記号表（勤務時間帯）'!$C$4:$K$35,9,FALSE))</f>
        <v/>
      </c>
      <c r="W39" s="122" t="str">
        <f>IF(W38="","",VLOOKUP(W38,'【要提出】　シフト記号表（勤務時間帯）'!$C$4:$K$35,9,FALSE))</f>
        <v/>
      </c>
      <c r="X39" s="122" t="str">
        <f>IF(X38="","",VLOOKUP(X38,'【要提出】　シフト記号表（勤務時間帯）'!$C$4:$K$35,9,FALSE))</f>
        <v/>
      </c>
      <c r="Y39" s="123" t="str">
        <f>IF(Y38="","",VLOOKUP(Y38,'【要提出】　シフト記号表（勤務時間帯）'!$C$4:$K$35,9,FALSE))</f>
        <v/>
      </c>
      <c r="Z39" s="121" t="str">
        <f>IF(Z38="","",VLOOKUP(Z38,'【要提出】　シフト記号表（勤務時間帯）'!$C$4:$K$35,9,FALSE))</f>
        <v/>
      </c>
      <c r="AA39" s="122" t="str">
        <f>IF(AA38="","",VLOOKUP(AA38,'【要提出】　シフト記号表（勤務時間帯）'!$C$4:$K$35,9,FALSE))</f>
        <v/>
      </c>
      <c r="AB39" s="122" t="str">
        <f>IF(AB38="","",VLOOKUP(AB38,'【要提出】　シフト記号表（勤務時間帯）'!$C$4:$K$35,9,FALSE))</f>
        <v/>
      </c>
      <c r="AC39" s="122" t="str">
        <f>IF(AC38="","",VLOOKUP(AC38,'【要提出】　シフト記号表（勤務時間帯）'!$C$4:$K$35,9,FALSE))</f>
        <v/>
      </c>
      <c r="AD39" s="122" t="str">
        <f>IF(AD38="","",VLOOKUP(AD38,'【要提出】　シフト記号表（勤務時間帯）'!$C$4:$K$35,9,FALSE))</f>
        <v/>
      </c>
      <c r="AE39" s="122" t="str">
        <f>IF(AE38="","",VLOOKUP(AE38,'【要提出】　シフト記号表（勤務時間帯）'!$C$4:$K$35,9,FALSE))</f>
        <v/>
      </c>
      <c r="AF39" s="123" t="str">
        <f>IF(AF38="","",VLOOKUP(AF38,'【要提出】　シフト記号表（勤務時間帯）'!$C$4:$K$35,9,FALSE))</f>
        <v/>
      </c>
      <c r="AG39" s="121" t="str">
        <f>IF(AG38="","",VLOOKUP(AG38,'【要提出】　シフト記号表（勤務時間帯）'!$C$4:$K$35,9,FALSE))</f>
        <v/>
      </c>
      <c r="AH39" s="122" t="str">
        <f>IF(AH38="","",VLOOKUP(AH38,'【要提出】　シフト記号表（勤務時間帯）'!$C$4:$K$35,9,FALSE))</f>
        <v/>
      </c>
      <c r="AI39" s="122" t="str">
        <f>IF(AI38="","",VLOOKUP(AI38,'【要提出】　シフト記号表（勤務時間帯）'!$C$4:$K$35,9,FALSE))</f>
        <v/>
      </c>
      <c r="AJ39" s="122" t="str">
        <f>IF(AJ38="","",VLOOKUP(AJ38,'【要提出】　シフト記号表（勤務時間帯）'!$C$4:$K$35,9,FALSE))</f>
        <v/>
      </c>
      <c r="AK39" s="122" t="str">
        <f>IF(AK38="","",VLOOKUP(AK38,'【要提出】　シフト記号表（勤務時間帯）'!$C$4:$K$35,9,FALSE))</f>
        <v/>
      </c>
      <c r="AL39" s="122" t="str">
        <f>IF(AL38="","",VLOOKUP(AL38,'【要提出】　シフト記号表（勤務時間帯）'!$C$4:$K$35,9,FALSE))</f>
        <v/>
      </c>
      <c r="AM39" s="123" t="str">
        <f>IF(AM38="","",VLOOKUP(AM38,'【要提出】　シフト記号表（勤務時間帯）'!$C$4:$K$35,9,FALSE))</f>
        <v/>
      </c>
      <c r="AN39" s="121" t="str">
        <f>IF(AN38="","",VLOOKUP(AN38,'【要提出】　シフト記号表（勤務時間帯）'!$C$4:$K$35,9,FALSE))</f>
        <v/>
      </c>
      <c r="AO39" s="122" t="str">
        <f>IF(AO38="","",VLOOKUP(AO38,'【要提出】　シフト記号表（勤務時間帯）'!$C$4:$K$35,9,FALSE))</f>
        <v/>
      </c>
      <c r="AP39" s="122" t="str">
        <f>IF(AP38="","",VLOOKUP(AP38,'【要提出】　シフト記号表（勤務時間帯）'!$C$4:$K$35,9,FALSE))</f>
        <v/>
      </c>
      <c r="AQ39" s="122" t="str">
        <f>IF(AQ38="","",VLOOKUP(AQ38,'【要提出】　シフト記号表（勤務時間帯）'!$C$4:$K$35,9,FALSE))</f>
        <v/>
      </c>
      <c r="AR39" s="122" t="str">
        <f>IF(AR38="","",VLOOKUP(AR38,'【要提出】　シフト記号表（勤務時間帯）'!$C$4:$K$35,9,FALSE))</f>
        <v/>
      </c>
      <c r="AS39" s="122" t="str">
        <f>IF(AS38="","",VLOOKUP(AS38,'【要提出】　シフト記号表（勤務時間帯）'!$C$4:$K$35,9,FALSE))</f>
        <v/>
      </c>
      <c r="AT39" s="123" t="str">
        <f>IF(AT38="","",VLOOKUP(AT38,'【要提出】　シフト記号表（勤務時間帯）'!$C$4:$K$35,9,FALSE))</f>
        <v/>
      </c>
      <c r="AU39" s="121" t="str">
        <f>IF(AU38="","",VLOOKUP(AU38,'【要提出】　シフト記号表（勤務時間帯）'!$C$4:$K$35,9,FALSE))</f>
        <v/>
      </c>
      <c r="AV39" s="122" t="str">
        <f>IF(AV38="","",VLOOKUP(AV38,'【要提出】　シフト記号表（勤務時間帯）'!$C$4:$K$35,9,FALSE))</f>
        <v/>
      </c>
      <c r="AW39" s="123" t="str">
        <f>IF(AW38="","",VLOOKUP(AW38,'【要提出】　シフト記号表（勤務時間帯）'!$C$4:$K$35,9,FALSE))</f>
        <v/>
      </c>
      <c r="AX39" s="490"/>
      <c r="AY39" s="491"/>
      <c r="AZ39" s="492"/>
      <c r="BA39" s="493"/>
      <c r="BB39" s="476"/>
      <c r="BC39" s="477"/>
      <c r="BD39" s="477"/>
      <c r="BE39" s="477"/>
      <c r="BF39" s="477"/>
      <c r="BG39" s="478"/>
    </row>
    <row r="40" spans="2:59" ht="20.25" customHeight="1">
      <c r="B40" s="455">
        <f>B38+1</f>
        <v>13</v>
      </c>
      <c r="C40" s="470"/>
      <c r="D40" s="471"/>
      <c r="E40" s="483"/>
      <c r="F40" s="471"/>
      <c r="G40" s="486"/>
      <c r="H40" s="487"/>
      <c r="I40" s="487"/>
      <c r="J40" s="487"/>
      <c r="K40" s="488"/>
      <c r="L40" s="442"/>
      <c r="M40" s="443"/>
      <c r="N40" s="443"/>
      <c r="O40" s="444"/>
      <c r="P40" s="448" t="s">
        <v>55</v>
      </c>
      <c r="Q40" s="449"/>
      <c r="R40" s="450"/>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490">
        <f t="shared" ref="AX40" si="45">IF($BC$3="計画",SUM(S41:AT41),IF($BC$3="実績",SUM(S41:AW41),""))</f>
        <v>0</v>
      </c>
      <c r="AY40" s="491"/>
      <c r="AZ40" s="492">
        <f t="shared" ref="AZ40" si="46">IF($BC$3="計画",AX40/4,IF($BC$3="実績",AX40/($BA$7/7),""))</f>
        <v>0</v>
      </c>
      <c r="BA40" s="493"/>
      <c r="BB40" s="473"/>
      <c r="BC40" s="474"/>
      <c r="BD40" s="474"/>
      <c r="BE40" s="474"/>
      <c r="BF40" s="474"/>
      <c r="BG40" s="475"/>
    </row>
    <row r="41" spans="2:59" ht="20.25" customHeight="1">
      <c r="B41" s="482"/>
      <c r="C41" s="472"/>
      <c r="D41" s="471"/>
      <c r="E41" s="484"/>
      <c r="F41" s="485"/>
      <c r="G41" s="489"/>
      <c r="H41" s="487"/>
      <c r="I41" s="487"/>
      <c r="J41" s="487"/>
      <c r="K41" s="488"/>
      <c r="L41" s="445"/>
      <c r="M41" s="446"/>
      <c r="N41" s="446"/>
      <c r="O41" s="447"/>
      <c r="P41" s="479" t="s">
        <v>56</v>
      </c>
      <c r="Q41" s="480"/>
      <c r="R41" s="481"/>
      <c r="S41" s="121" t="str">
        <f>IF(S40="","",VLOOKUP(S40,'【要提出】　シフト記号表（勤務時間帯）'!$C$4:$K$35,9,FALSE))</f>
        <v/>
      </c>
      <c r="T41" s="122" t="str">
        <f>IF(T40="","",VLOOKUP(T40,'【要提出】　シフト記号表（勤務時間帯）'!$C$4:$K$35,9,FALSE))</f>
        <v/>
      </c>
      <c r="U41" s="122" t="str">
        <f>IF(U40="","",VLOOKUP(U40,'【要提出】　シフト記号表（勤務時間帯）'!$C$4:$K$35,9,FALSE))</f>
        <v/>
      </c>
      <c r="V41" s="122" t="str">
        <f>IF(V40="","",VLOOKUP(V40,'【要提出】　シフト記号表（勤務時間帯）'!$C$4:$K$35,9,FALSE))</f>
        <v/>
      </c>
      <c r="W41" s="122" t="str">
        <f>IF(W40="","",VLOOKUP(W40,'【要提出】　シフト記号表（勤務時間帯）'!$C$4:$K$35,9,FALSE))</f>
        <v/>
      </c>
      <c r="X41" s="122" t="str">
        <f>IF(X40="","",VLOOKUP(X40,'【要提出】　シフト記号表（勤務時間帯）'!$C$4:$K$35,9,FALSE))</f>
        <v/>
      </c>
      <c r="Y41" s="123" t="str">
        <f>IF(Y40="","",VLOOKUP(Y40,'【要提出】　シフト記号表（勤務時間帯）'!$C$4:$K$35,9,FALSE))</f>
        <v/>
      </c>
      <c r="Z41" s="121" t="str">
        <f>IF(Z40="","",VLOOKUP(Z40,'【要提出】　シフト記号表（勤務時間帯）'!$C$4:$K$35,9,FALSE))</f>
        <v/>
      </c>
      <c r="AA41" s="122" t="str">
        <f>IF(AA40="","",VLOOKUP(AA40,'【要提出】　シフト記号表（勤務時間帯）'!$C$4:$K$35,9,FALSE))</f>
        <v/>
      </c>
      <c r="AB41" s="122" t="str">
        <f>IF(AB40="","",VLOOKUP(AB40,'【要提出】　シフト記号表（勤務時間帯）'!$C$4:$K$35,9,FALSE))</f>
        <v/>
      </c>
      <c r="AC41" s="122" t="str">
        <f>IF(AC40="","",VLOOKUP(AC40,'【要提出】　シフト記号表（勤務時間帯）'!$C$4:$K$35,9,FALSE))</f>
        <v/>
      </c>
      <c r="AD41" s="122" t="str">
        <f>IF(AD40="","",VLOOKUP(AD40,'【要提出】　シフト記号表（勤務時間帯）'!$C$4:$K$35,9,FALSE))</f>
        <v/>
      </c>
      <c r="AE41" s="122" t="str">
        <f>IF(AE40="","",VLOOKUP(AE40,'【要提出】　シフト記号表（勤務時間帯）'!$C$4:$K$35,9,FALSE))</f>
        <v/>
      </c>
      <c r="AF41" s="123" t="str">
        <f>IF(AF40="","",VLOOKUP(AF40,'【要提出】　シフト記号表（勤務時間帯）'!$C$4:$K$35,9,FALSE))</f>
        <v/>
      </c>
      <c r="AG41" s="121" t="str">
        <f>IF(AG40="","",VLOOKUP(AG40,'【要提出】　シフト記号表（勤務時間帯）'!$C$4:$K$35,9,FALSE))</f>
        <v/>
      </c>
      <c r="AH41" s="122" t="str">
        <f>IF(AH40="","",VLOOKUP(AH40,'【要提出】　シフト記号表（勤務時間帯）'!$C$4:$K$35,9,FALSE))</f>
        <v/>
      </c>
      <c r="AI41" s="122" t="str">
        <f>IF(AI40="","",VLOOKUP(AI40,'【要提出】　シフト記号表（勤務時間帯）'!$C$4:$K$35,9,FALSE))</f>
        <v/>
      </c>
      <c r="AJ41" s="122" t="str">
        <f>IF(AJ40="","",VLOOKUP(AJ40,'【要提出】　シフト記号表（勤務時間帯）'!$C$4:$K$35,9,FALSE))</f>
        <v/>
      </c>
      <c r="AK41" s="122" t="str">
        <f>IF(AK40="","",VLOOKUP(AK40,'【要提出】　シフト記号表（勤務時間帯）'!$C$4:$K$35,9,FALSE))</f>
        <v/>
      </c>
      <c r="AL41" s="122" t="str">
        <f>IF(AL40="","",VLOOKUP(AL40,'【要提出】　シフト記号表（勤務時間帯）'!$C$4:$K$35,9,FALSE))</f>
        <v/>
      </c>
      <c r="AM41" s="123" t="str">
        <f>IF(AM40="","",VLOOKUP(AM40,'【要提出】　シフト記号表（勤務時間帯）'!$C$4:$K$35,9,FALSE))</f>
        <v/>
      </c>
      <c r="AN41" s="121" t="str">
        <f>IF(AN40="","",VLOOKUP(AN40,'【要提出】　シフト記号表（勤務時間帯）'!$C$4:$K$35,9,FALSE))</f>
        <v/>
      </c>
      <c r="AO41" s="122" t="str">
        <f>IF(AO40="","",VLOOKUP(AO40,'【要提出】　シフト記号表（勤務時間帯）'!$C$4:$K$35,9,FALSE))</f>
        <v/>
      </c>
      <c r="AP41" s="122" t="str">
        <f>IF(AP40="","",VLOOKUP(AP40,'【要提出】　シフト記号表（勤務時間帯）'!$C$4:$K$35,9,FALSE))</f>
        <v/>
      </c>
      <c r="AQ41" s="122" t="str">
        <f>IF(AQ40="","",VLOOKUP(AQ40,'【要提出】　シフト記号表（勤務時間帯）'!$C$4:$K$35,9,FALSE))</f>
        <v/>
      </c>
      <c r="AR41" s="122" t="str">
        <f>IF(AR40="","",VLOOKUP(AR40,'【要提出】　シフト記号表（勤務時間帯）'!$C$4:$K$35,9,FALSE))</f>
        <v/>
      </c>
      <c r="AS41" s="122" t="str">
        <f>IF(AS40="","",VLOOKUP(AS40,'【要提出】　シフト記号表（勤務時間帯）'!$C$4:$K$35,9,FALSE))</f>
        <v/>
      </c>
      <c r="AT41" s="123" t="str">
        <f>IF(AT40="","",VLOOKUP(AT40,'【要提出】　シフト記号表（勤務時間帯）'!$C$4:$K$35,9,FALSE))</f>
        <v/>
      </c>
      <c r="AU41" s="121" t="str">
        <f>IF(AU40="","",VLOOKUP(AU40,'【要提出】　シフト記号表（勤務時間帯）'!$C$4:$K$35,9,FALSE))</f>
        <v/>
      </c>
      <c r="AV41" s="122" t="str">
        <f>IF(AV40="","",VLOOKUP(AV40,'【要提出】　シフト記号表（勤務時間帯）'!$C$4:$K$35,9,FALSE))</f>
        <v/>
      </c>
      <c r="AW41" s="123" t="str">
        <f>IF(AW40="","",VLOOKUP(AW40,'【要提出】　シフト記号表（勤務時間帯）'!$C$4:$K$35,9,FALSE))</f>
        <v/>
      </c>
      <c r="AX41" s="490"/>
      <c r="AY41" s="491"/>
      <c r="AZ41" s="492"/>
      <c r="BA41" s="493"/>
      <c r="BB41" s="476"/>
      <c r="BC41" s="477"/>
      <c r="BD41" s="477"/>
      <c r="BE41" s="477"/>
      <c r="BF41" s="477"/>
      <c r="BG41" s="478"/>
    </row>
    <row r="42" spans="2:59" ht="20.25" customHeight="1">
      <c r="B42" s="455">
        <f>B40+1</f>
        <v>14</v>
      </c>
      <c r="C42" s="470"/>
      <c r="D42" s="471"/>
      <c r="E42" s="483"/>
      <c r="F42" s="471"/>
      <c r="G42" s="486"/>
      <c r="H42" s="487"/>
      <c r="I42" s="487"/>
      <c r="J42" s="487"/>
      <c r="K42" s="488"/>
      <c r="L42" s="442"/>
      <c r="M42" s="443"/>
      <c r="N42" s="443"/>
      <c r="O42" s="444"/>
      <c r="P42" s="448" t="s">
        <v>55</v>
      </c>
      <c r="Q42" s="449"/>
      <c r="R42" s="450"/>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490">
        <f t="shared" ref="AX42" si="47">IF($BC$3="計画",SUM(S43:AT43),IF($BC$3="実績",SUM(S43:AW43),""))</f>
        <v>0</v>
      </c>
      <c r="AY42" s="491"/>
      <c r="AZ42" s="492">
        <f t="shared" ref="AZ42" si="48">IF($BC$3="計画",AX42/4,IF($BC$3="実績",AX42/($BA$7/7),""))</f>
        <v>0</v>
      </c>
      <c r="BA42" s="493"/>
      <c r="BB42" s="473"/>
      <c r="BC42" s="474"/>
      <c r="BD42" s="474"/>
      <c r="BE42" s="474"/>
      <c r="BF42" s="474"/>
      <c r="BG42" s="475"/>
    </row>
    <row r="43" spans="2:59" ht="20.25" customHeight="1">
      <c r="B43" s="482"/>
      <c r="C43" s="472"/>
      <c r="D43" s="471"/>
      <c r="E43" s="484"/>
      <c r="F43" s="485"/>
      <c r="G43" s="489"/>
      <c r="H43" s="487"/>
      <c r="I43" s="487"/>
      <c r="J43" s="487"/>
      <c r="K43" s="488"/>
      <c r="L43" s="445"/>
      <c r="M43" s="446"/>
      <c r="N43" s="446"/>
      <c r="O43" s="447"/>
      <c r="P43" s="479" t="s">
        <v>56</v>
      </c>
      <c r="Q43" s="480"/>
      <c r="R43" s="481"/>
      <c r="S43" s="121" t="str">
        <f>IF(S42="","",VLOOKUP(S42,'【要提出】　シフト記号表（勤務時間帯）'!$C$4:$K$35,9,FALSE))</f>
        <v/>
      </c>
      <c r="T43" s="122" t="str">
        <f>IF(T42="","",VLOOKUP(T42,'【要提出】　シフト記号表（勤務時間帯）'!$C$4:$K$35,9,FALSE))</f>
        <v/>
      </c>
      <c r="U43" s="122" t="str">
        <f>IF(U42="","",VLOOKUP(U42,'【要提出】　シフト記号表（勤務時間帯）'!$C$4:$K$35,9,FALSE))</f>
        <v/>
      </c>
      <c r="V43" s="122" t="str">
        <f>IF(V42="","",VLOOKUP(V42,'【要提出】　シフト記号表（勤務時間帯）'!$C$4:$K$35,9,FALSE))</f>
        <v/>
      </c>
      <c r="W43" s="122" t="str">
        <f>IF(W42="","",VLOOKUP(W42,'【要提出】　シフト記号表（勤務時間帯）'!$C$4:$K$35,9,FALSE))</f>
        <v/>
      </c>
      <c r="X43" s="122" t="str">
        <f>IF(X42="","",VLOOKUP(X42,'【要提出】　シフト記号表（勤務時間帯）'!$C$4:$K$35,9,FALSE))</f>
        <v/>
      </c>
      <c r="Y43" s="123" t="str">
        <f>IF(Y42="","",VLOOKUP(Y42,'【要提出】　シフト記号表（勤務時間帯）'!$C$4:$K$35,9,FALSE))</f>
        <v/>
      </c>
      <c r="Z43" s="121" t="str">
        <f>IF(Z42="","",VLOOKUP(Z42,'【要提出】　シフト記号表（勤務時間帯）'!$C$4:$K$35,9,FALSE))</f>
        <v/>
      </c>
      <c r="AA43" s="122" t="str">
        <f>IF(AA42="","",VLOOKUP(AA42,'【要提出】　シフト記号表（勤務時間帯）'!$C$4:$K$35,9,FALSE))</f>
        <v/>
      </c>
      <c r="AB43" s="122" t="str">
        <f>IF(AB42="","",VLOOKUP(AB42,'【要提出】　シフト記号表（勤務時間帯）'!$C$4:$K$35,9,FALSE))</f>
        <v/>
      </c>
      <c r="AC43" s="122" t="str">
        <f>IF(AC42="","",VLOOKUP(AC42,'【要提出】　シフト記号表（勤務時間帯）'!$C$4:$K$35,9,FALSE))</f>
        <v/>
      </c>
      <c r="AD43" s="122" t="str">
        <f>IF(AD42="","",VLOOKUP(AD42,'【要提出】　シフト記号表（勤務時間帯）'!$C$4:$K$35,9,FALSE))</f>
        <v/>
      </c>
      <c r="AE43" s="122" t="str">
        <f>IF(AE42="","",VLOOKUP(AE42,'【要提出】　シフト記号表（勤務時間帯）'!$C$4:$K$35,9,FALSE))</f>
        <v/>
      </c>
      <c r="AF43" s="123" t="str">
        <f>IF(AF42="","",VLOOKUP(AF42,'【要提出】　シフト記号表（勤務時間帯）'!$C$4:$K$35,9,FALSE))</f>
        <v/>
      </c>
      <c r="AG43" s="121" t="str">
        <f>IF(AG42="","",VLOOKUP(AG42,'【要提出】　シフト記号表（勤務時間帯）'!$C$4:$K$35,9,FALSE))</f>
        <v/>
      </c>
      <c r="AH43" s="122" t="str">
        <f>IF(AH42="","",VLOOKUP(AH42,'【要提出】　シフト記号表（勤務時間帯）'!$C$4:$K$35,9,FALSE))</f>
        <v/>
      </c>
      <c r="AI43" s="122" t="str">
        <f>IF(AI42="","",VLOOKUP(AI42,'【要提出】　シフト記号表（勤務時間帯）'!$C$4:$K$35,9,FALSE))</f>
        <v/>
      </c>
      <c r="AJ43" s="122" t="str">
        <f>IF(AJ42="","",VLOOKUP(AJ42,'【要提出】　シフト記号表（勤務時間帯）'!$C$4:$K$35,9,FALSE))</f>
        <v/>
      </c>
      <c r="AK43" s="122" t="str">
        <f>IF(AK42="","",VLOOKUP(AK42,'【要提出】　シフト記号表（勤務時間帯）'!$C$4:$K$35,9,FALSE))</f>
        <v/>
      </c>
      <c r="AL43" s="122" t="str">
        <f>IF(AL42="","",VLOOKUP(AL42,'【要提出】　シフト記号表（勤務時間帯）'!$C$4:$K$35,9,FALSE))</f>
        <v/>
      </c>
      <c r="AM43" s="123" t="str">
        <f>IF(AM42="","",VLOOKUP(AM42,'【要提出】　シフト記号表（勤務時間帯）'!$C$4:$K$35,9,FALSE))</f>
        <v/>
      </c>
      <c r="AN43" s="121" t="str">
        <f>IF(AN42="","",VLOOKUP(AN42,'【要提出】　シフト記号表（勤務時間帯）'!$C$4:$K$35,9,FALSE))</f>
        <v/>
      </c>
      <c r="AO43" s="122" t="str">
        <f>IF(AO42="","",VLOOKUP(AO42,'【要提出】　シフト記号表（勤務時間帯）'!$C$4:$K$35,9,FALSE))</f>
        <v/>
      </c>
      <c r="AP43" s="122" t="str">
        <f>IF(AP42="","",VLOOKUP(AP42,'【要提出】　シフト記号表（勤務時間帯）'!$C$4:$K$35,9,FALSE))</f>
        <v/>
      </c>
      <c r="AQ43" s="122" t="str">
        <f>IF(AQ42="","",VLOOKUP(AQ42,'【要提出】　シフト記号表（勤務時間帯）'!$C$4:$K$35,9,FALSE))</f>
        <v/>
      </c>
      <c r="AR43" s="122" t="str">
        <f>IF(AR42="","",VLOOKUP(AR42,'【要提出】　シフト記号表（勤務時間帯）'!$C$4:$K$35,9,FALSE))</f>
        <v/>
      </c>
      <c r="AS43" s="122" t="str">
        <f>IF(AS42="","",VLOOKUP(AS42,'【要提出】　シフト記号表（勤務時間帯）'!$C$4:$K$35,9,FALSE))</f>
        <v/>
      </c>
      <c r="AT43" s="123" t="str">
        <f>IF(AT42="","",VLOOKUP(AT42,'【要提出】　シフト記号表（勤務時間帯）'!$C$4:$K$35,9,FALSE))</f>
        <v/>
      </c>
      <c r="AU43" s="121" t="str">
        <f>IF(AU42="","",VLOOKUP(AU42,'【要提出】　シフト記号表（勤務時間帯）'!$C$4:$K$35,9,FALSE))</f>
        <v/>
      </c>
      <c r="AV43" s="122" t="str">
        <f>IF(AV42="","",VLOOKUP(AV42,'【要提出】　シフト記号表（勤務時間帯）'!$C$4:$K$35,9,FALSE))</f>
        <v/>
      </c>
      <c r="AW43" s="123" t="str">
        <f>IF(AW42="","",VLOOKUP(AW42,'【要提出】　シフト記号表（勤務時間帯）'!$C$4:$K$35,9,FALSE))</f>
        <v/>
      </c>
      <c r="AX43" s="490"/>
      <c r="AY43" s="491"/>
      <c r="AZ43" s="492"/>
      <c r="BA43" s="493"/>
      <c r="BB43" s="476"/>
      <c r="BC43" s="477"/>
      <c r="BD43" s="477"/>
      <c r="BE43" s="477"/>
      <c r="BF43" s="477"/>
      <c r="BG43" s="478"/>
    </row>
    <row r="44" spans="2:59" ht="20.25" customHeight="1">
      <c r="B44" s="455">
        <f>B42+1</f>
        <v>15</v>
      </c>
      <c r="C44" s="470"/>
      <c r="D44" s="471"/>
      <c r="E44" s="483"/>
      <c r="F44" s="471"/>
      <c r="G44" s="486"/>
      <c r="H44" s="487"/>
      <c r="I44" s="487"/>
      <c r="J44" s="487"/>
      <c r="K44" s="488"/>
      <c r="L44" s="442"/>
      <c r="M44" s="443"/>
      <c r="N44" s="443"/>
      <c r="O44" s="444"/>
      <c r="P44" s="448" t="s">
        <v>55</v>
      </c>
      <c r="Q44" s="449"/>
      <c r="R44" s="450"/>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490">
        <f t="shared" ref="AX44" si="49">IF($BC$3="計画",SUM(S45:AT45),IF($BC$3="実績",SUM(S45:AW45),""))</f>
        <v>0</v>
      </c>
      <c r="AY44" s="491"/>
      <c r="AZ44" s="492">
        <f t="shared" ref="AZ44" si="50">IF($BC$3="計画",AX44/4,IF($BC$3="実績",AX44/($BA$7/7),""))</f>
        <v>0</v>
      </c>
      <c r="BA44" s="493"/>
      <c r="BB44" s="473"/>
      <c r="BC44" s="474"/>
      <c r="BD44" s="474"/>
      <c r="BE44" s="474"/>
      <c r="BF44" s="474"/>
      <c r="BG44" s="475"/>
    </row>
    <row r="45" spans="2:59" ht="20.25" customHeight="1">
      <c r="B45" s="482"/>
      <c r="C45" s="472"/>
      <c r="D45" s="471"/>
      <c r="E45" s="484"/>
      <c r="F45" s="485"/>
      <c r="G45" s="489"/>
      <c r="H45" s="487"/>
      <c r="I45" s="487"/>
      <c r="J45" s="487"/>
      <c r="K45" s="488"/>
      <c r="L45" s="445"/>
      <c r="M45" s="446"/>
      <c r="N45" s="446"/>
      <c r="O45" s="447"/>
      <c r="P45" s="479" t="s">
        <v>56</v>
      </c>
      <c r="Q45" s="480"/>
      <c r="R45" s="481"/>
      <c r="S45" s="121" t="str">
        <f>IF(S44="","",VLOOKUP(S44,'【要提出】　シフト記号表（勤務時間帯）'!$C$4:$K$35,9,FALSE))</f>
        <v/>
      </c>
      <c r="T45" s="122" t="str">
        <f>IF(T44="","",VLOOKUP(T44,'【要提出】　シフト記号表（勤務時間帯）'!$C$4:$K$35,9,FALSE))</f>
        <v/>
      </c>
      <c r="U45" s="122" t="str">
        <f>IF(U44="","",VLOOKUP(U44,'【要提出】　シフト記号表（勤務時間帯）'!$C$4:$K$35,9,FALSE))</f>
        <v/>
      </c>
      <c r="V45" s="122" t="str">
        <f>IF(V44="","",VLOOKUP(V44,'【要提出】　シフト記号表（勤務時間帯）'!$C$4:$K$35,9,FALSE))</f>
        <v/>
      </c>
      <c r="W45" s="122" t="str">
        <f>IF(W44="","",VLOOKUP(W44,'【要提出】　シフト記号表（勤務時間帯）'!$C$4:$K$35,9,FALSE))</f>
        <v/>
      </c>
      <c r="X45" s="122" t="str">
        <f>IF(X44="","",VLOOKUP(X44,'【要提出】　シフト記号表（勤務時間帯）'!$C$4:$K$35,9,FALSE))</f>
        <v/>
      </c>
      <c r="Y45" s="123" t="str">
        <f>IF(Y44="","",VLOOKUP(Y44,'【要提出】　シフト記号表（勤務時間帯）'!$C$4:$K$35,9,FALSE))</f>
        <v/>
      </c>
      <c r="Z45" s="121" t="str">
        <f>IF(Z44="","",VLOOKUP(Z44,'【要提出】　シフト記号表（勤務時間帯）'!$C$4:$K$35,9,FALSE))</f>
        <v/>
      </c>
      <c r="AA45" s="122" t="str">
        <f>IF(AA44="","",VLOOKUP(AA44,'【要提出】　シフト記号表（勤務時間帯）'!$C$4:$K$35,9,FALSE))</f>
        <v/>
      </c>
      <c r="AB45" s="122" t="str">
        <f>IF(AB44="","",VLOOKUP(AB44,'【要提出】　シフト記号表（勤務時間帯）'!$C$4:$K$35,9,FALSE))</f>
        <v/>
      </c>
      <c r="AC45" s="122" t="str">
        <f>IF(AC44="","",VLOOKUP(AC44,'【要提出】　シフト記号表（勤務時間帯）'!$C$4:$K$35,9,FALSE))</f>
        <v/>
      </c>
      <c r="AD45" s="122" t="str">
        <f>IF(AD44="","",VLOOKUP(AD44,'【要提出】　シフト記号表（勤務時間帯）'!$C$4:$K$35,9,FALSE))</f>
        <v/>
      </c>
      <c r="AE45" s="122" t="str">
        <f>IF(AE44="","",VLOOKUP(AE44,'【要提出】　シフト記号表（勤務時間帯）'!$C$4:$K$35,9,FALSE))</f>
        <v/>
      </c>
      <c r="AF45" s="123" t="str">
        <f>IF(AF44="","",VLOOKUP(AF44,'【要提出】　シフト記号表（勤務時間帯）'!$C$4:$K$35,9,FALSE))</f>
        <v/>
      </c>
      <c r="AG45" s="121" t="str">
        <f>IF(AG44="","",VLOOKUP(AG44,'【要提出】　シフト記号表（勤務時間帯）'!$C$4:$K$35,9,FALSE))</f>
        <v/>
      </c>
      <c r="AH45" s="122" t="str">
        <f>IF(AH44="","",VLOOKUP(AH44,'【要提出】　シフト記号表（勤務時間帯）'!$C$4:$K$35,9,FALSE))</f>
        <v/>
      </c>
      <c r="AI45" s="122" t="str">
        <f>IF(AI44="","",VLOOKUP(AI44,'【要提出】　シフト記号表（勤務時間帯）'!$C$4:$K$35,9,FALSE))</f>
        <v/>
      </c>
      <c r="AJ45" s="122" t="str">
        <f>IF(AJ44="","",VLOOKUP(AJ44,'【要提出】　シフト記号表（勤務時間帯）'!$C$4:$K$35,9,FALSE))</f>
        <v/>
      </c>
      <c r="AK45" s="122" t="str">
        <f>IF(AK44="","",VLOOKUP(AK44,'【要提出】　シフト記号表（勤務時間帯）'!$C$4:$K$35,9,FALSE))</f>
        <v/>
      </c>
      <c r="AL45" s="122" t="str">
        <f>IF(AL44="","",VLOOKUP(AL44,'【要提出】　シフト記号表（勤務時間帯）'!$C$4:$K$35,9,FALSE))</f>
        <v/>
      </c>
      <c r="AM45" s="123" t="str">
        <f>IF(AM44="","",VLOOKUP(AM44,'【要提出】　シフト記号表（勤務時間帯）'!$C$4:$K$35,9,FALSE))</f>
        <v/>
      </c>
      <c r="AN45" s="121" t="str">
        <f>IF(AN44="","",VLOOKUP(AN44,'【要提出】　シフト記号表（勤務時間帯）'!$C$4:$K$35,9,FALSE))</f>
        <v/>
      </c>
      <c r="AO45" s="122" t="str">
        <f>IF(AO44="","",VLOOKUP(AO44,'【要提出】　シフト記号表（勤務時間帯）'!$C$4:$K$35,9,FALSE))</f>
        <v/>
      </c>
      <c r="AP45" s="122" t="str">
        <f>IF(AP44="","",VLOOKUP(AP44,'【要提出】　シフト記号表（勤務時間帯）'!$C$4:$K$35,9,FALSE))</f>
        <v/>
      </c>
      <c r="AQ45" s="122" t="str">
        <f>IF(AQ44="","",VLOOKUP(AQ44,'【要提出】　シフト記号表（勤務時間帯）'!$C$4:$K$35,9,FALSE))</f>
        <v/>
      </c>
      <c r="AR45" s="122" t="str">
        <f>IF(AR44="","",VLOOKUP(AR44,'【要提出】　シフト記号表（勤務時間帯）'!$C$4:$K$35,9,FALSE))</f>
        <v/>
      </c>
      <c r="AS45" s="122" t="str">
        <f>IF(AS44="","",VLOOKUP(AS44,'【要提出】　シフト記号表（勤務時間帯）'!$C$4:$K$35,9,FALSE))</f>
        <v/>
      </c>
      <c r="AT45" s="123" t="str">
        <f>IF(AT44="","",VLOOKUP(AT44,'【要提出】　シフト記号表（勤務時間帯）'!$C$4:$K$35,9,FALSE))</f>
        <v/>
      </c>
      <c r="AU45" s="121" t="str">
        <f>IF(AU44="","",VLOOKUP(AU44,'【要提出】　シフト記号表（勤務時間帯）'!$C$4:$K$35,9,FALSE))</f>
        <v/>
      </c>
      <c r="AV45" s="122" t="str">
        <f>IF(AV44="","",VLOOKUP(AV44,'【要提出】　シフト記号表（勤務時間帯）'!$C$4:$K$35,9,FALSE))</f>
        <v/>
      </c>
      <c r="AW45" s="123" t="str">
        <f>IF(AW44="","",VLOOKUP(AW44,'【要提出】　シフト記号表（勤務時間帯）'!$C$4:$K$35,9,FALSE))</f>
        <v/>
      </c>
      <c r="AX45" s="490"/>
      <c r="AY45" s="491"/>
      <c r="AZ45" s="492"/>
      <c r="BA45" s="493"/>
      <c r="BB45" s="476"/>
      <c r="BC45" s="477"/>
      <c r="BD45" s="477"/>
      <c r="BE45" s="477"/>
      <c r="BF45" s="477"/>
      <c r="BG45" s="478"/>
    </row>
    <row r="46" spans="2:59" ht="20.25" customHeight="1">
      <c r="B46" s="455">
        <f>B44+1</f>
        <v>16</v>
      </c>
      <c r="C46" s="470"/>
      <c r="D46" s="471"/>
      <c r="E46" s="483"/>
      <c r="F46" s="471"/>
      <c r="G46" s="486"/>
      <c r="H46" s="487"/>
      <c r="I46" s="487"/>
      <c r="J46" s="487"/>
      <c r="K46" s="488"/>
      <c r="L46" s="442"/>
      <c r="M46" s="443"/>
      <c r="N46" s="443"/>
      <c r="O46" s="444"/>
      <c r="P46" s="448" t="s">
        <v>55</v>
      </c>
      <c r="Q46" s="449"/>
      <c r="R46" s="450"/>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490">
        <f t="shared" ref="AX46" si="51">IF($BC$3="計画",SUM(S47:AT47),IF($BC$3="実績",SUM(S47:AW47),""))</f>
        <v>0</v>
      </c>
      <c r="AY46" s="491"/>
      <c r="AZ46" s="492">
        <f t="shared" ref="AZ46" si="52">IF($BC$3="計画",AX46/4,IF($BC$3="実績",AX46/($BA$7/7),""))</f>
        <v>0</v>
      </c>
      <c r="BA46" s="493"/>
      <c r="BB46" s="473"/>
      <c r="BC46" s="474"/>
      <c r="BD46" s="474"/>
      <c r="BE46" s="474"/>
      <c r="BF46" s="474"/>
      <c r="BG46" s="475"/>
    </row>
    <row r="47" spans="2:59" ht="20.25" customHeight="1">
      <c r="B47" s="482"/>
      <c r="C47" s="472"/>
      <c r="D47" s="471"/>
      <c r="E47" s="484"/>
      <c r="F47" s="485"/>
      <c r="G47" s="489"/>
      <c r="H47" s="487"/>
      <c r="I47" s="487"/>
      <c r="J47" s="487"/>
      <c r="K47" s="488"/>
      <c r="L47" s="445"/>
      <c r="M47" s="446"/>
      <c r="N47" s="446"/>
      <c r="O47" s="447"/>
      <c r="P47" s="479" t="s">
        <v>56</v>
      </c>
      <c r="Q47" s="480"/>
      <c r="R47" s="481"/>
      <c r="S47" s="121" t="str">
        <f>IF(S46="","",VLOOKUP(S46,'【要提出】　シフト記号表（勤務時間帯）'!$C$4:$K$35,9,FALSE))</f>
        <v/>
      </c>
      <c r="T47" s="122" t="str">
        <f>IF(T46="","",VLOOKUP(T46,'【要提出】　シフト記号表（勤務時間帯）'!$C$4:$K$35,9,FALSE))</f>
        <v/>
      </c>
      <c r="U47" s="122" t="str">
        <f>IF(U46="","",VLOOKUP(U46,'【要提出】　シフト記号表（勤務時間帯）'!$C$4:$K$35,9,FALSE))</f>
        <v/>
      </c>
      <c r="V47" s="122" t="str">
        <f>IF(V46="","",VLOOKUP(V46,'【要提出】　シフト記号表（勤務時間帯）'!$C$4:$K$35,9,FALSE))</f>
        <v/>
      </c>
      <c r="W47" s="122" t="str">
        <f>IF(W46="","",VLOOKUP(W46,'【要提出】　シフト記号表（勤務時間帯）'!$C$4:$K$35,9,FALSE))</f>
        <v/>
      </c>
      <c r="X47" s="122" t="str">
        <f>IF(X46="","",VLOOKUP(X46,'【要提出】　シフト記号表（勤務時間帯）'!$C$4:$K$35,9,FALSE))</f>
        <v/>
      </c>
      <c r="Y47" s="123" t="str">
        <f>IF(Y46="","",VLOOKUP(Y46,'【要提出】　シフト記号表（勤務時間帯）'!$C$4:$K$35,9,FALSE))</f>
        <v/>
      </c>
      <c r="Z47" s="121" t="str">
        <f>IF(Z46="","",VLOOKUP(Z46,'【要提出】　シフト記号表（勤務時間帯）'!$C$4:$K$35,9,FALSE))</f>
        <v/>
      </c>
      <c r="AA47" s="122" t="str">
        <f>IF(AA46="","",VLOOKUP(AA46,'【要提出】　シフト記号表（勤務時間帯）'!$C$4:$K$35,9,FALSE))</f>
        <v/>
      </c>
      <c r="AB47" s="122" t="str">
        <f>IF(AB46="","",VLOOKUP(AB46,'【要提出】　シフト記号表（勤務時間帯）'!$C$4:$K$35,9,FALSE))</f>
        <v/>
      </c>
      <c r="AC47" s="122" t="str">
        <f>IF(AC46="","",VLOOKUP(AC46,'【要提出】　シフト記号表（勤務時間帯）'!$C$4:$K$35,9,FALSE))</f>
        <v/>
      </c>
      <c r="AD47" s="122" t="str">
        <f>IF(AD46="","",VLOOKUP(AD46,'【要提出】　シフト記号表（勤務時間帯）'!$C$4:$K$35,9,FALSE))</f>
        <v/>
      </c>
      <c r="AE47" s="122" t="str">
        <f>IF(AE46="","",VLOOKUP(AE46,'【要提出】　シフト記号表（勤務時間帯）'!$C$4:$K$35,9,FALSE))</f>
        <v/>
      </c>
      <c r="AF47" s="123" t="str">
        <f>IF(AF46="","",VLOOKUP(AF46,'【要提出】　シフト記号表（勤務時間帯）'!$C$4:$K$35,9,FALSE))</f>
        <v/>
      </c>
      <c r="AG47" s="121" t="str">
        <f>IF(AG46="","",VLOOKUP(AG46,'【要提出】　シフト記号表（勤務時間帯）'!$C$4:$K$35,9,FALSE))</f>
        <v/>
      </c>
      <c r="AH47" s="122" t="str">
        <f>IF(AH46="","",VLOOKUP(AH46,'【要提出】　シフト記号表（勤務時間帯）'!$C$4:$K$35,9,FALSE))</f>
        <v/>
      </c>
      <c r="AI47" s="122" t="str">
        <f>IF(AI46="","",VLOOKUP(AI46,'【要提出】　シフト記号表（勤務時間帯）'!$C$4:$K$35,9,FALSE))</f>
        <v/>
      </c>
      <c r="AJ47" s="122" t="str">
        <f>IF(AJ46="","",VLOOKUP(AJ46,'【要提出】　シフト記号表（勤務時間帯）'!$C$4:$K$35,9,FALSE))</f>
        <v/>
      </c>
      <c r="AK47" s="122" t="str">
        <f>IF(AK46="","",VLOOKUP(AK46,'【要提出】　シフト記号表（勤務時間帯）'!$C$4:$K$35,9,FALSE))</f>
        <v/>
      </c>
      <c r="AL47" s="122" t="str">
        <f>IF(AL46="","",VLOOKUP(AL46,'【要提出】　シフト記号表（勤務時間帯）'!$C$4:$K$35,9,FALSE))</f>
        <v/>
      </c>
      <c r="AM47" s="123" t="str">
        <f>IF(AM46="","",VLOOKUP(AM46,'【要提出】　シフト記号表（勤務時間帯）'!$C$4:$K$35,9,FALSE))</f>
        <v/>
      </c>
      <c r="AN47" s="121" t="str">
        <f>IF(AN46="","",VLOOKUP(AN46,'【要提出】　シフト記号表（勤務時間帯）'!$C$4:$K$35,9,FALSE))</f>
        <v/>
      </c>
      <c r="AO47" s="122" t="str">
        <f>IF(AO46="","",VLOOKUP(AO46,'【要提出】　シフト記号表（勤務時間帯）'!$C$4:$K$35,9,FALSE))</f>
        <v/>
      </c>
      <c r="AP47" s="122" t="str">
        <f>IF(AP46="","",VLOOKUP(AP46,'【要提出】　シフト記号表（勤務時間帯）'!$C$4:$K$35,9,FALSE))</f>
        <v/>
      </c>
      <c r="AQ47" s="122" t="str">
        <f>IF(AQ46="","",VLOOKUP(AQ46,'【要提出】　シフト記号表（勤務時間帯）'!$C$4:$K$35,9,FALSE))</f>
        <v/>
      </c>
      <c r="AR47" s="122" t="str">
        <f>IF(AR46="","",VLOOKUP(AR46,'【要提出】　シフト記号表（勤務時間帯）'!$C$4:$K$35,9,FALSE))</f>
        <v/>
      </c>
      <c r="AS47" s="122" t="str">
        <f>IF(AS46="","",VLOOKUP(AS46,'【要提出】　シフト記号表（勤務時間帯）'!$C$4:$K$35,9,FALSE))</f>
        <v/>
      </c>
      <c r="AT47" s="123" t="str">
        <f>IF(AT46="","",VLOOKUP(AT46,'【要提出】　シフト記号表（勤務時間帯）'!$C$4:$K$35,9,FALSE))</f>
        <v/>
      </c>
      <c r="AU47" s="121" t="str">
        <f>IF(AU46="","",VLOOKUP(AU46,'【要提出】　シフト記号表（勤務時間帯）'!$C$4:$K$35,9,FALSE))</f>
        <v/>
      </c>
      <c r="AV47" s="122" t="str">
        <f>IF(AV46="","",VLOOKUP(AV46,'【要提出】　シフト記号表（勤務時間帯）'!$C$4:$K$35,9,FALSE))</f>
        <v/>
      </c>
      <c r="AW47" s="123" t="str">
        <f>IF(AW46="","",VLOOKUP(AW46,'【要提出】　シフト記号表（勤務時間帯）'!$C$4:$K$35,9,FALSE))</f>
        <v/>
      </c>
      <c r="AX47" s="490"/>
      <c r="AY47" s="491"/>
      <c r="AZ47" s="492"/>
      <c r="BA47" s="493"/>
      <c r="BB47" s="476"/>
      <c r="BC47" s="477"/>
      <c r="BD47" s="477"/>
      <c r="BE47" s="477"/>
      <c r="BF47" s="477"/>
      <c r="BG47" s="478"/>
    </row>
    <row r="48" spans="2:59" ht="20.25" customHeight="1">
      <c r="B48" s="455">
        <f>B46+1</f>
        <v>17</v>
      </c>
      <c r="C48" s="470"/>
      <c r="D48" s="471"/>
      <c r="E48" s="483"/>
      <c r="F48" s="471"/>
      <c r="G48" s="486"/>
      <c r="H48" s="487"/>
      <c r="I48" s="487"/>
      <c r="J48" s="487"/>
      <c r="K48" s="488"/>
      <c r="L48" s="442"/>
      <c r="M48" s="443"/>
      <c r="N48" s="443"/>
      <c r="O48" s="444"/>
      <c r="P48" s="448" t="s">
        <v>55</v>
      </c>
      <c r="Q48" s="449"/>
      <c r="R48" s="450"/>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490">
        <f t="shared" ref="AX48" si="53">IF($BC$3="計画",SUM(S49:AT49),IF($BC$3="実績",SUM(S49:AW49),""))</f>
        <v>0</v>
      </c>
      <c r="AY48" s="491"/>
      <c r="AZ48" s="492">
        <f t="shared" ref="AZ48" si="54">IF($BC$3="計画",AX48/4,IF($BC$3="実績",AX48/($BA$7/7),""))</f>
        <v>0</v>
      </c>
      <c r="BA48" s="493"/>
      <c r="BB48" s="473"/>
      <c r="BC48" s="474"/>
      <c r="BD48" s="474"/>
      <c r="BE48" s="474"/>
      <c r="BF48" s="474"/>
      <c r="BG48" s="475"/>
    </row>
    <row r="49" spans="1:60" ht="20.25" customHeight="1">
      <c r="B49" s="482"/>
      <c r="C49" s="472"/>
      <c r="D49" s="471"/>
      <c r="E49" s="484"/>
      <c r="F49" s="485"/>
      <c r="G49" s="489"/>
      <c r="H49" s="487"/>
      <c r="I49" s="487"/>
      <c r="J49" s="487"/>
      <c r="K49" s="488"/>
      <c r="L49" s="445"/>
      <c r="M49" s="446"/>
      <c r="N49" s="446"/>
      <c r="O49" s="447"/>
      <c r="P49" s="479" t="s">
        <v>56</v>
      </c>
      <c r="Q49" s="480"/>
      <c r="R49" s="481"/>
      <c r="S49" s="121" t="str">
        <f>IF(S48="","",VLOOKUP(S48,'【要提出】　シフト記号表（勤務時間帯）'!$C$4:$K$35,9,FALSE))</f>
        <v/>
      </c>
      <c r="T49" s="122" t="str">
        <f>IF(T48="","",VLOOKUP(T48,'【要提出】　シフト記号表（勤務時間帯）'!$C$4:$K$35,9,FALSE))</f>
        <v/>
      </c>
      <c r="U49" s="122" t="str">
        <f>IF(U48="","",VLOOKUP(U48,'【要提出】　シフト記号表（勤務時間帯）'!$C$4:$K$35,9,FALSE))</f>
        <v/>
      </c>
      <c r="V49" s="122" t="str">
        <f>IF(V48="","",VLOOKUP(V48,'【要提出】　シフト記号表（勤務時間帯）'!$C$4:$K$35,9,FALSE))</f>
        <v/>
      </c>
      <c r="W49" s="122" t="str">
        <f>IF(W48="","",VLOOKUP(W48,'【要提出】　シフト記号表（勤務時間帯）'!$C$4:$K$35,9,FALSE))</f>
        <v/>
      </c>
      <c r="X49" s="122" t="str">
        <f>IF(X48="","",VLOOKUP(X48,'【要提出】　シフト記号表（勤務時間帯）'!$C$4:$K$35,9,FALSE))</f>
        <v/>
      </c>
      <c r="Y49" s="123" t="str">
        <f>IF(Y48="","",VLOOKUP(Y48,'【要提出】　シフト記号表（勤務時間帯）'!$C$4:$K$35,9,FALSE))</f>
        <v/>
      </c>
      <c r="Z49" s="121" t="str">
        <f>IF(Z48="","",VLOOKUP(Z48,'【要提出】　シフト記号表（勤務時間帯）'!$C$4:$K$35,9,FALSE))</f>
        <v/>
      </c>
      <c r="AA49" s="122" t="str">
        <f>IF(AA48="","",VLOOKUP(AA48,'【要提出】　シフト記号表（勤務時間帯）'!$C$4:$K$35,9,FALSE))</f>
        <v/>
      </c>
      <c r="AB49" s="122" t="str">
        <f>IF(AB48="","",VLOOKUP(AB48,'【要提出】　シフト記号表（勤務時間帯）'!$C$4:$K$35,9,FALSE))</f>
        <v/>
      </c>
      <c r="AC49" s="122" t="str">
        <f>IF(AC48="","",VLOOKUP(AC48,'【要提出】　シフト記号表（勤務時間帯）'!$C$4:$K$35,9,FALSE))</f>
        <v/>
      </c>
      <c r="AD49" s="122" t="str">
        <f>IF(AD48="","",VLOOKUP(AD48,'【要提出】　シフト記号表（勤務時間帯）'!$C$4:$K$35,9,FALSE))</f>
        <v/>
      </c>
      <c r="AE49" s="122" t="str">
        <f>IF(AE48="","",VLOOKUP(AE48,'【要提出】　シフト記号表（勤務時間帯）'!$C$4:$K$35,9,FALSE))</f>
        <v/>
      </c>
      <c r="AF49" s="123" t="str">
        <f>IF(AF48="","",VLOOKUP(AF48,'【要提出】　シフト記号表（勤務時間帯）'!$C$4:$K$35,9,FALSE))</f>
        <v/>
      </c>
      <c r="AG49" s="121" t="str">
        <f>IF(AG48="","",VLOOKUP(AG48,'【要提出】　シフト記号表（勤務時間帯）'!$C$4:$K$35,9,FALSE))</f>
        <v/>
      </c>
      <c r="AH49" s="122" t="str">
        <f>IF(AH48="","",VLOOKUP(AH48,'【要提出】　シフト記号表（勤務時間帯）'!$C$4:$K$35,9,FALSE))</f>
        <v/>
      </c>
      <c r="AI49" s="122" t="str">
        <f>IF(AI48="","",VLOOKUP(AI48,'【要提出】　シフト記号表（勤務時間帯）'!$C$4:$K$35,9,FALSE))</f>
        <v/>
      </c>
      <c r="AJ49" s="122" t="str">
        <f>IF(AJ48="","",VLOOKUP(AJ48,'【要提出】　シフト記号表（勤務時間帯）'!$C$4:$K$35,9,FALSE))</f>
        <v/>
      </c>
      <c r="AK49" s="122" t="str">
        <f>IF(AK48="","",VLOOKUP(AK48,'【要提出】　シフト記号表（勤務時間帯）'!$C$4:$K$35,9,FALSE))</f>
        <v/>
      </c>
      <c r="AL49" s="122" t="str">
        <f>IF(AL48="","",VLOOKUP(AL48,'【要提出】　シフト記号表（勤務時間帯）'!$C$4:$K$35,9,FALSE))</f>
        <v/>
      </c>
      <c r="AM49" s="123" t="str">
        <f>IF(AM48="","",VLOOKUP(AM48,'【要提出】　シフト記号表（勤務時間帯）'!$C$4:$K$35,9,FALSE))</f>
        <v/>
      </c>
      <c r="AN49" s="121" t="str">
        <f>IF(AN48="","",VLOOKUP(AN48,'【要提出】　シフト記号表（勤務時間帯）'!$C$4:$K$35,9,FALSE))</f>
        <v/>
      </c>
      <c r="AO49" s="122" t="str">
        <f>IF(AO48="","",VLOOKUP(AO48,'【要提出】　シフト記号表（勤務時間帯）'!$C$4:$K$35,9,FALSE))</f>
        <v/>
      </c>
      <c r="AP49" s="122" t="str">
        <f>IF(AP48="","",VLOOKUP(AP48,'【要提出】　シフト記号表（勤務時間帯）'!$C$4:$K$35,9,FALSE))</f>
        <v/>
      </c>
      <c r="AQ49" s="122" t="str">
        <f>IF(AQ48="","",VLOOKUP(AQ48,'【要提出】　シフト記号表（勤務時間帯）'!$C$4:$K$35,9,FALSE))</f>
        <v/>
      </c>
      <c r="AR49" s="122" t="str">
        <f>IF(AR48="","",VLOOKUP(AR48,'【要提出】　シフト記号表（勤務時間帯）'!$C$4:$K$35,9,FALSE))</f>
        <v/>
      </c>
      <c r="AS49" s="122" t="str">
        <f>IF(AS48="","",VLOOKUP(AS48,'【要提出】　シフト記号表（勤務時間帯）'!$C$4:$K$35,9,FALSE))</f>
        <v/>
      </c>
      <c r="AT49" s="123" t="str">
        <f>IF(AT48="","",VLOOKUP(AT48,'【要提出】　シフト記号表（勤務時間帯）'!$C$4:$K$35,9,FALSE))</f>
        <v/>
      </c>
      <c r="AU49" s="121" t="str">
        <f>IF(AU48="","",VLOOKUP(AU48,'【要提出】　シフト記号表（勤務時間帯）'!$C$4:$K$35,9,FALSE))</f>
        <v/>
      </c>
      <c r="AV49" s="122" t="str">
        <f>IF(AV48="","",VLOOKUP(AV48,'【要提出】　シフト記号表（勤務時間帯）'!$C$4:$K$35,9,FALSE))</f>
        <v/>
      </c>
      <c r="AW49" s="123" t="str">
        <f>IF(AW48="","",VLOOKUP(AW48,'【要提出】　シフト記号表（勤務時間帯）'!$C$4:$K$35,9,FALSE))</f>
        <v/>
      </c>
      <c r="AX49" s="490"/>
      <c r="AY49" s="491"/>
      <c r="AZ49" s="492"/>
      <c r="BA49" s="493"/>
      <c r="BB49" s="476"/>
      <c r="BC49" s="477"/>
      <c r="BD49" s="477"/>
      <c r="BE49" s="477"/>
      <c r="BF49" s="477"/>
      <c r="BG49" s="478"/>
    </row>
    <row r="50" spans="1:60" ht="20.25" customHeight="1">
      <c r="B50" s="455">
        <f>B48+1</f>
        <v>18</v>
      </c>
      <c r="C50" s="470"/>
      <c r="D50" s="471"/>
      <c r="E50" s="483"/>
      <c r="F50" s="471"/>
      <c r="G50" s="486"/>
      <c r="H50" s="487"/>
      <c r="I50" s="487"/>
      <c r="J50" s="487"/>
      <c r="K50" s="488"/>
      <c r="L50" s="442"/>
      <c r="M50" s="443"/>
      <c r="N50" s="443"/>
      <c r="O50" s="444"/>
      <c r="P50" s="448" t="s">
        <v>55</v>
      </c>
      <c r="Q50" s="449"/>
      <c r="R50" s="450"/>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490">
        <f t="shared" ref="AX50" si="55">IF($BC$3="計画",SUM(S51:AT51),IF($BC$3="実績",SUM(S51:AW51),""))</f>
        <v>0</v>
      </c>
      <c r="AY50" s="491"/>
      <c r="AZ50" s="492">
        <f t="shared" ref="AZ50" si="56">IF($BC$3="計画",AX50/4,IF($BC$3="実績",AX50/($BA$7/7),""))</f>
        <v>0</v>
      </c>
      <c r="BA50" s="493"/>
      <c r="BB50" s="473"/>
      <c r="BC50" s="474"/>
      <c r="BD50" s="474"/>
      <c r="BE50" s="474"/>
      <c r="BF50" s="474"/>
      <c r="BG50" s="475"/>
    </row>
    <row r="51" spans="1:60" ht="20.25" customHeight="1" thickBot="1">
      <c r="B51" s="455"/>
      <c r="C51" s="562"/>
      <c r="D51" s="563"/>
      <c r="E51" s="505"/>
      <c r="F51" s="471"/>
      <c r="G51" s="489"/>
      <c r="H51" s="487"/>
      <c r="I51" s="487"/>
      <c r="J51" s="487"/>
      <c r="K51" s="488"/>
      <c r="L51" s="442"/>
      <c r="M51" s="443"/>
      <c r="N51" s="443"/>
      <c r="O51" s="444"/>
      <c r="P51" s="515" t="s">
        <v>56</v>
      </c>
      <c r="Q51" s="516"/>
      <c r="R51" s="517"/>
      <c r="S51" s="121" t="str">
        <f>IF(S50="","",VLOOKUP(S50,'【要提出】　シフト記号表（勤務時間帯）'!$C$4:$K$35,9,FALSE))</f>
        <v/>
      </c>
      <c r="T51" s="122" t="str">
        <f>IF(T50="","",VLOOKUP(T50,'【要提出】　シフト記号表（勤務時間帯）'!$C$4:$K$35,9,FALSE))</f>
        <v/>
      </c>
      <c r="U51" s="122" t="str">
        <f>IF(U50="","",VLOOKUP(U50,'【要提出】　シフト記号表（勤務時間帯）'!$C$4:$K$35,9,FALSE))</f>
        <v/>
      </c>
      <c r="V51" s="122" t="str">
        <f>IF(V50="","",VLOOKUP(V50,'【要提出】　シフト記号表（勤務時間帯）'!$C$4:$K$35,9,FALSE))</f>
        <v/>
      </c>
      <c r="W51" s="122" t="str">
        <f>IF(W50="","",VLOOKUP(W50,'【要提出】　シフト記号表（勤務時間帯）'!$C$4:$K$35,9,FALSE))</f>
        <v/>
      </c>
      <c r="X51" s="122" t="str">
        <f>IF(X50="","",VLOOKUP(X50,'【要提出】　シフト記号表（勤務時間帯）'!$C$4:$K$35,9,FALSE))</f>
        <v/>
      </c>
      <c r="Y51" s="123" t="str">
        <f>IF(Y50="","",VLOOKUP(Y50,'【要提出】　シフト記号表（勤務時間帯）'!$C$4:$K$35,9,FALSE))</f>
        <v/>
      </c>
      <c r="Z51" s="121" t="str">
        <f>IF(Z50="","",VLOOKUP(Z50,'【要提出】　シフト記号表（勤務時間帯）'!$C$4:$K$35,9,FALSE))</f>
        <v/>
      </c>
      <c r="AA51" s="122" t="str">
        <f>IF(AA50="","",VLOOKUP(AA50,'【要提出】　シフト記号表（勤務時間帯）'!$C$4:$K$35,9,FALSE))</f>
        <v/>
      </c>
      <c r="AB51" s="122" t="str">
        <f>IF(AB50="","",VLOOKUP(AB50,'【要提出】　シフト記号表（勤務時間帯）'!$C$4:$K$35,9,FALSE))</f>
        <v/>
      </c>
      <c r="AC51" s="122" t="str">
        <f>IF(AC50="","",VLOOKUP(AC50,'【要提出】　シフト記号表（勤務時間帯）'!$C$4:$K$35,9,FALSE))</f>
        <v/>
      </c>
      <c r="AD51" s="122" t="str">
        <f>IF(AD50="","",VLOOKUP(AD50,'【要提出】　シフト記号表（勤務時間帯）'!$C$4:$K$35,9,FALSE))</f>
        <v/>
      </c>
      <c r="AE51" s="122" t="str">
        <f>IF(AE50="","",VLOOKUP(AE50,'【要提出】　シフト記号表（勤務時間帯）'!$C$4:$K$35,9,FALSE))</f>
        <v/>
      </c>
      <c r="AF51" s="123" t="str">
        <f>IF(AF50="","",VLOOKUP(AF50,'【要提出】　シフト記号表（勤務時間帯）'!$C$4:$K$35,9,FALSE))</f>
        <v/>
      </c>
      <c r="AG51" s="121" t="str">
        <f>IF(AG50="","",VLOOKUP(AG50,'【要提出】　シフト記号表（勤務時間帯）'!$C$4:$K$35,9,FALSE))</f>
        <v/>
      </c>
      <c r="AH51" s="122" t="str">
        <f>IF(AH50="","",VLOOKUP(AH50,'【要提出】　シフト記号表（勤務時間帯）'!$C$4:$K$35,9,FALSE))</f>
        <v/>
      </c>
      <c r="AI51" s="122" t="str">
        <f>IF(AI50="","",VLOOKUP(AI50,'【要提出】　シフト記号表（勤務時間帯）'!$C$4:$K$35,9,FALSE))</f>
        <v/>
      </c>
      <c r="AJ51" s="122" t="str">
        <f>IF(AJ50="","",VLOOKUP(AJ50,'【要提出】　シフト記号表（勤務時間帯）'!$C$4:$K$35,9,FALSE))</f>
        <v/>
      </c>
      <c r="AK51" s="122" t="str">
        <f>IF(AK50="","",VLOOKUP(AK50,'【要提出】　シフト記号表（勤務時間帯）'!$C$4:$K$35,9,FALSE))</f>
        <v/>
      </c>
      <c r="AL51" s="122" t="str">
        <f>IF(AL50="","",VLOOKUP(AL50,'【要提出】　シフト記号表（勤務時間帯）'!$C$4:$K$35,9,FALSE))</f>
        <v/>
      </c>
      <c r="AM51" s="123" t="str">
        <f>IF(AM50="","",VLOOKUP(AM50,'【要提出】　シフト記号表（勤務時間帯）'!$C$4:$K$35,9,FALSE))</f>
        <v/>
      </c>
      <c r="AN51" s="121" t="str">
        <f>IF(AN50="","",VLOOKUP(AN50,'【要提出】　シフト記号表（勤務時間帯）'!$C$4:$K$35,9,FALSE))</f>
        <v/>
      </c>
      <c r="AO51" s="122" t="str">
        <f>IF(AO50="","",VLOOKUP(AO50,'【要提出】　シフト記号表（勤務時間帯）'!$C$4:$K$35,9,FALSE))</f>
        <v/>
      </c>
      <c r="AP51" s="122" t="str">
        <f>IF(AP50="","",VLOOKUP(AP50,'【要提出】　シフト記号表（勤務時間帯）'!$C$4:$K$35,9,FALSE))</f>
        <v/>
      </c>
      <c r="AQ51" s="122" t="str">
        <f>IF(AQ50="","",VLOOKUP(AQ50,'【要提出】　シフト記号表（勤務時間帯）'!$C$4:$K$35,9,FALSE))</f>
        <v/>
      </c>
      <c r="AR51" s="122" t="str">
        <f>IF(AR50="","",VLOOKUP(AR50,'【要提出】　シフト記号表（勤務時間帯）'!$C$4:$K$35,9,FALSE))</f>
        <v/>
      </c>
      <c r="AS51" s="122" t="str">
        <f>IF(AS50="","",VLOOKUP(AS50,'【要提出】　シフト記号表（勤務時間帯）'!$C$4:$K$35,9,FALSE))</f>
        <v/>
      </c>
      <c r="AT51" s="123" t="str">
        <f>IF(AT50="","",VLOOKUP(AT50,'【要提出】　シフト記号表（勤務時間帯）'!$C$4:$K$35,9,FALSE))</f>
        <v/>
      </c>
      <c r="AU51" s="121" t="str">
        <f>IF(AU50="","",VLOOKUP(AU50,'【要提出】　シフト記号表（勤務時間帯）'!$C$4:$K$35,9,FALSE))</f>
        <v/>
      </c>
      <c r="AV51" s="122" t="str">
        <f>IF(AV50="","",VLOOKUP(AV50,'【要提出】　シフト記号表（勤務時間帯）'!$C$4:$K$35,9,FALSE))</f>
        <v/>
      </c>
      <c r="AW51" s="123" t="str">
        <f>IF(AW50="","",VLOOKUP(AW50,'【要提出】　シフト記号表（勤務時間帯）'!$C$4:$K$35,9,FALSE))</f>
        <v/>
      </c>
      <c r="AX51" s="490"/>
      <c r="AY51" s="491"/>
      <c r="AZ51" s="492"/>
      <c r="BA51" s="493"/>
      <c r="BB51" s="506"/>
      <c r="BC51" s="507"/>
      <c r="BD51" s="507"/>
      <c r="BE51" s="507"/>
      <c r="BF51" s="507"/>
      <c r="BG51" s="508"/>
    </row>
    <row r="52" spans="1:60" ht="20.25" customHeight="1" thickBot="1">
      <c r="B52" s="27"/>
      <c r="C52" s="31"/>
      <c r="D52" s="31"/>
      <c r="E52" s="31"/>
      <c r="F52" s="31"/>
      <c r="G52" s="31"/>
      <c r="H52" s="31"/>
      <c r="I52" s="31"/>
      <c r="J52" s="31"/>
      <c r="K52" s="31"/>
      <c r="L52" s="31"/>
      <c r="M52" s="31"/>
      <c r="N52" s="31"/>
      <c r="O52" s="31"/>
      <c r="P52" s="31"/>
      <c r="Q52" s="31"/>
      <c r="R52" s="32"/>
      <c r="S52" s="560"/>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497">
        <f>SUM(AX16:AY51)</f>
        <v>0</v>
      </c>
      <c r="AY52" s="498"/>
      <c r="AZ52" s="499">
        <f>SUM(AZ16:BA51)</f>
        <v>0</v>
      </c>
      <c r="BA52" s="500"/>
      <c r="BB52" s="494"/>
      <c r="BC52" s="495"/>
      <c r="BD52" s="495"/>
      <c r="BE52" s="495"/>
      <c r="BF52" s="495"/>
      <c r="BG52" s="496"/>
    </row>
    <row r="53" spans="1:60" ht="20.25" customHeight="1">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c r="A56" s="1"/>
      <c r="B56" s="1"/>
      <c r="C56" s="1"/>
      <c r="D56" s="417" t="s">
        <v>78</v>
      </c>
      <c r="E56" s="417"/>
      <c r="F56" s="417" t="s">
        <v>79</v>
      </c>
      <c r="G56" s="417"/>
      <c r="H56" s="417"/>
      <c r="I56" s="417"/>
      <c r="J56" s="1"/>
      <c r="K56" s="423" t="s">
        <v>82</v>
      </c>
      <c r="L56" s="423"/>
      <c r="M56" s="423"/>
      <c r="N56" s="423"/>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c r="A57" s="1"/>
      <c r="B57" s="1"/>
      <c r="C57" s="1"/>
      <c r="D57" s="413"/>
      <c r="E57" s="413"/>
      <c r="F57" s="413" t="s">
        <v>80</v>
      </c>
      <c r="G57" s="413"/>
      <c r="H57" s="413" t="s">
        <v>81</v>
      </c>
      <c r="I57" s="413"/>
      <c r="J57" s="1"/>
      <c r="K57" s="413" t="s">
        <v>80</v>
      </c>
      <c r="L57" s="413"/>
      <c r="M57" s="413" t="s">
        <v>81</v>
      </c>
      <c r="N57" s="413"/>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c r="C58" s="1"/>
      <c r="D58" s="412" t="s">
        <v>3</v>
      </c>
      <c r="E58" s="412"/>
      <c r="F58" s="425">
        <f>SUMIFS($AX$16:$AY$51,$C$16:$D$51,"介護支援専門員",$E$16:$F$51,"A")</f>
        <v>0</v>
      </c>
      <c r="G58" s="425"/>
      <c r="H58" s="424">
        <f>SUMIFS($AZ$16:$BA$51,$C$16:$D$51,"介護支援専門員",$E$16:$F$51,"A")</f>
        <v>0</v>
      </c>
      <c r="I58" s="424"/>
      <c r="J58" s="1"/>
      <c r="K58" s="419">
        <v>0</v>
      </c>
      <c r="L58" s="419"/>
      <c r="M58" s="420">
        <v>0</v>
      </c>
      <c r="N58" s="420"/>
      <c r="P58" s="421">
        <v>0</v>
      </c>
      <c r="Q58" s="42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c r="C59" s="1"/>
      <c r="D59" s="412" t="s">
        <v>4</v>
      </c>
      <c r="E59" s="412"/>
      <c r="F59" s="425">
        <f>SUMIFS($AX$16:$AY$51,$C$16:$D$51,"介護支援専門員",$E$16:$F$51,"B")</f>
        <v>0</v>
      </c>
      <c r="G59" s="425"/>
      <c r="H59" s="424">
        <f>SUMIFS($AZ$16:$BA$51,$C$16:$D$51,"介護支援専門員",$E$16:$F$51,"B")</f>
        <v>0</v>
      </c>
      <c r="I59" s="424"/>
      <c r="J59" s="1"/>
      <c r="K59" s="419">
        <v>0</v>
      </c>
      <c r="L59" s="419"/>
      <c r="M59" s="420">
        <v>0</v>
      </c>
      <c r="N59" s="420"/>
      <c r="P59" s="421">
        <v>0</v>
      </c>
      <c r="Q59" s="42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c r="C60" s="1"/>
      <c r="D60" s="412" t="s">
        <v>5</v>
      </c>
      <c r="E60" s="412"/>
      <c r="F60" s="425">
        <f>SUMIFS($AX$16:$AY$51,$C$16:$D$51,"介護支援専門員",$E$16:$F$51,"C")</f>
        <v>0</v>
      </c>
      <c r="G60" s="425"/>
      <c r="H60" s="424">
        <f>SUMIFS($AZ$16:$BA$51,$C$16:$D$51,"介護支援専門員",$E$16:$F$51,"C")</f>
        <v>0</v>
      </c>
      <c r="I60" s="424"/>
      <c r="J60" s="1"/>
      <c r="K60" s="419">
        <v>0</v>
      </c>
      <c r="L60" s="419"/>
      <c r="M60" s="428">
        <v>0</v>
      </c>
      <c r="N60" s="428"/>
      <c r="P60" s="429" t="s">
        <v>74</v>
      </c>
      <c r="Q60" s="430"/>
      <c r="R60" s="111"/>
      <c r="S60" s="110"/>
    </row>
    <row r="61" spans="1:60" ht="20.25" customHeight="1">
      <c r="C61" s="1"/>
      <c r="D61" s="412" t="s">
        <v>6</v>
      </c>
      <c r="E61" s="412"/>
      <c r="F61" s="425">
        <f>SUMIFS($AX$16:$AY$51,$C$16:$D$51,"介護支援専門員",$E$16:$F$51,"D")</f>
        <v>0</v>
      </c>
      <c r="G61" s="425"/>
      <c r="H61" s="424">
        <f>SUMIFS($AZ$16:$BA$51,$C$16:$D$51,"介護支援専門員",$E$16:$F$51,"D")</f>
        <v>0</v>
      </c>
      <c r="I61" s="424"/>
      <c r="J61" s="1"/>
      <c r="K61" s="419">
        <v>0</v>
      </c>
      <c r="L61" s="419"/>
      <c r="M61" s="428">
        <v>0</v>
      </c>
      <c r="N61" s="428"/>
      <c r="P61" s="429" t="s">
        <v>74</v>
      </c>
      <c r="Q61" s="430"/>
      <c r="R61" s="111"/>
      <c r="S61" s="110"/>
    </row>
    <row r="62" spans="1:60" ht="20.25" customHeight="1">
      <c r="C62" s="1"/>
      <c r="D62" s="412" t="s">
        <v>63</v>
      </c>
      <c r="E62" s="412"/>
      <c r="F62" s="425">
        <f>SUM(F58:G61)</f>
        <v>0</v>
      </c>
      <c r="G62" s="425"/>
      <c r="H62" s="424">
        <f>SUM(H58:I61)</f>
        <v>0</v>
      </c>
      <c r="I62" s="424"/>
      <c r="J62" s="1"/>
      <c r="K62" s="425">
        <f>SUM(K58:L61)</f>
        <v>0</v>
      </c>
      <c r="L62" s="425"/>
      <c r="M62" s="424">
        <f>SUM(M58:N61)</f>
        <v>0</v>
      </c>
      <c r="N62" s="424"/>
      <c r="P62" s="426">
        <f>SUM(P58:Q59)</f>
        <v>0</v>
      </c>
      <c r="Q62" s="427"/>
      <c r="R62" s="111"/>
      <c r="S62" s="110"/>
    </row>
    <row r="63" spans="1:60" ht="20.25" customHeight="1">
      <c r="C63" s="112"/>
      <c r="D63" s="113"/>
      <c r="E63" s="113"/>
      <c r="F63" s="113"/>
      <c r="G63" s="113"/>
      <c r="H63" s="114"/>
      <c r="I63" s="114"/>
      <c r="J63" s="114"/>
      <c r="K63" s="115"/>
      <c r="L63" s="115"/>
      <c r="M63" s="115"/>
      <c r="N63" s="108"/>
      <c r="O63" s="109"/>
      <c r="P63" s="110"/>
      <c r="Q63" s="110"/>
      <c r="R63" s="110"/>
      <c r="S63" s="110"/>
    </row>
    <row r="64" spans="1:60" ht="20.25" customHeight="1">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c r="C65" s="112"/>
      <c r="D65" s="1" t="s">
        <v>83</v>
      </c>
      <c r="E65" s="1"/>
      <c r="F65" s="1"/>
      <c r="G65" s="1"/>
      <c r="H65" s="1"/>
      <c r="I65" s="1" t="s">
        <v>85</v>
      </c>
      <c r="J65" s="1"/>
      <c r="K65" s="1"/>
      <c r="L65" s="1"/>
      <c r="M65" s="2"/>
      <c r="N65" s="1"/>
      <c r="O65" s="1"/>
      <c r="P65" s="1"/>
      <c r="Q65" s="1"/>
      <c r="R65" s="110"/>
      <c r="S65" s="110"/>
      <c r="U65" s="412" t="s">
        <v>7</v>
      </c>
      <c r="V65" s="412"/>
      <c r="W65" s="412" t="s">
        <v>8</v>
      </c>
      <c r="X65" s="412"/>
      <c r="Y65" s="412"/>
      <c r="Z65" s="412"/>
    </row>
    <row r="66" spans="3:34" ht="20.25" customHeight="1">
      <c r="C66" s="112"/>
      <c r="D66" s="1" t="s">
        <v>84</v>
      </c>
      <c r="E66" s="1"/>
      <c r="F66" s="1"/>
      <c r="G66" s="1"/>
      <c r="H66" s="1"/>
      <c r="I66" s="1" t="s">
        <v>86</v>
      </c>
      <c r="J66" s="1"/>
      <c r="K66" s="1"/>
      <c r="L66" s="1"/>
      <c r="M66" s="2"/>
      <c r="N66" s="1" t="s">
        <v>87</v>
      </c>
      <c r="O66" s="1"/>
      <c r="P66" s="1"/>
      <c r="Q66" s="1"/>
      <c r="R66" s="110"/>
      <c r="S66" s="110"/>
      <c r="U66" s="412" t="s">
        <v>3</v>
      </c>
      <c r="V66" s="412"/>
      <c r="W66" s="412" t="s">
        <v>107</v>
      </c>
      <c r="X66" s="412"/>
      <c r="Y66" s="412"/>
      <c r="Z66" s="412"/>
    </row>
    <row r="67" spans="3:34" ht="20.25" customHeight="1">
      <c r="C67" s="111"/>
      <c r="D67" s="416">
        <f>M62</f>
        <v>0</v>
      </c>
      <c r="E67" s="412"/>
      <c r="F67" s="412"/>
      <c r="G67" s="412"/>
      <c r="H67" s="107" t="s">
        <v>64</v>
      </c>
      <c r="I67" s="412">
        <f>$AW$5</f>
        <v>40</v>
      </c>
      <c r="J67" s="412"/>
      <c r="K67" s="412"/>
      <c r="L67" s="412"/>
      <c r="M67" s="107" t="s">
        <v>65</v>
      </c>
      <c r="N67" s="414">
        <f>ROUNDDOWN(D67/I67,1)</f>
        <v>0</v>
      </c>
      <c r="O67" s="414"/>
      <c r="P67" s="414"/>
      <c r="Q67" s="414"/>
      <c r="R67" s="111"/>
      <c r="S67" s="111"/>
      <c r="U67" s="412" t="s">
        <v>4</v>
      </c>
      <c r="V67" s="412"/>
      <c r="W67" s="412" t="s">
        <v>108</v>
      </c>
      <c r="X67" s="412"/>
      <c r="Y67" s="412"/>
      <c r="Z67" s="412"/>
    </row>
    <row r="68" spans="3:34" ht="20.25" customHeight="1">
      <c r="C68" s="111"/>
      <c r="D68" s="1"/>
      <c r="E68" s="1"/>
      <c r="F68" s="1"/>
      <c r="G68" s="1"/>
      <c r="H68" s="1"/>
      <c r="I68" s="1"/>
      <c r="J68" s="1"/>
      <c r="K68" s="1"/>
      <c r="L68" s="1"/>
      <c r="M68" s="2"/>
      <c r="N68" s="1" t="s">
        <v>147</v>
      </c>
      <c r="O68" s="1"/>
      <c r="P68" s="1"/>
      <c r="Q68" s="1"/>
      <c r="R68" s="111"/>
      <c r="S68" s="111"/>
      <c r="U68" s="412" t="s">
        <v>5</v>
      </c>
      <c r="V68" s="412"/>
      <c r="W68" s="412" t="s">
        <v>109</v>
      </c>
      <c r="X68" s="412"/>
      <c r="Y68" s="412"/>
      <c r="Z68" s="412"/>
    </row>
    <row r="69" spans="3:34" ht="20.25" customHeight="1">
      <c r="C69" s="111"/>
      <c r="D69" s="1" t="s">
        <v>166</v>
      </c>
      <c r="E69" s="1"/>
      <c r="F69" s="1"/>
      <c r="G69" s="1"/>
      <c r="H69" s="1"/>
      <c r="I69" s="1"/>
      <c r="J69" s="1"/>
      <c r="K69" s="1"/>
      <c r="L69" s="1"/>
      <c r="M69" s="2"/>
      <c r="N69" s="1"/>
      <c r="O69" s="1"/>
      <c r="P69" s="1"/>
      <c r="Q69" s="1"/>
      <c r="R69" s="111"/>
      <c r="S69" s="111"/>
      <c r="U69" s="412" t="s">
        <v>6</v>
      </c>
      <c r="V69" s="412"/>
      <c r="W69" s="412" t="s">
        <v>145</v>
      </c>
      <c r="X69" s="412"/>
      <c r="Y69" s="412"/>
      <c r="Z69" s="412"/>
    </row>
    <row r="70" spans="3:34" ht="20.25" customHeight="1">
      <c r="C70" s="111"/>
      <c r="D70" s="1" t="s">
        <v>92</v>
      </c>
      <c r="E70" s="1"/>
      <c r="F70" s="1"/>
      <c r="G70" s="1"/>
      <c r="H70" s="1"/>
      <c r="I70" s="1"/>
      <c r="J70" s="1"/>
      <c r="K70" s="1"/>
      <c r="L70" s="1"/>
      <c r="M70" s="2"/>
      <c r="N70" s="417"/>
      <c r="O70" s="417"/>
      <c r="P70" s="417"/>
      <c r="Q70" s="417"/>
      <c r="R70" s="111"/>
      <c r="S70" s="111"/>
    </row>
    <row r="71" spans="3:34" ht="20.25" customHeight="1">
      <c r="C71" s="111"/>
      <c r="D71" s="10" t="s">
        <v>88</v>
      </c>
      <c r="I71" s="1" t="s">
        <v>91</v>
      </c>
      <c r="N71" s="413" t="s">
        <v>63</v>
      </c>
      <c r="O71" s="413"/>
      <c r="P71" s="413"/>
      <c r="Q71" s="413"/>
      <c r="R71" s="111"/>
      <c r="S71" s="117" t="s">
        <v>180</v>
      </c>
      <c r="T71" s="118"/>
      <c r="U71" s="118"/>
      <c r="V71" s="118"/>
    </row>
    <row r="72" spans="3:34" ht="20.25" customHeight="1">
      <c r="C72" s="111"/>
      <c r="D72" s="412">
        <f>P62</f>
        <v>0</v>
      </c>
      <c r="E72" s="412"/>
      <c r="F72" s="412"/>
      <c r="G72" s="412"/>
      <c r="H72" s="107" t="s">
        <v>171</v>
      </c>
      <c r="I72" s="414">
        <f>N67</f>
        <v>0</v>
      </c>
      <c r="J72" s="414"/>
      <c r="K72" s="414"/>
      <c r="L72" s="414"/>
      <c r="M72" s="107" t="s">
        <v>65</v>
      </c>
      <c r="N72" s="415">
        <f>ROUNDDOWN(D72+I72,1)</f>
        <v>0</v>
      </c>
      <c r="O72" s="415"/>
      <c r="P72" s="415"/>
      <c r="Q72" s="415"/>
      <c r="R72" s="111"/>
      <c r="S72" s="418" t="str">
        <f>IF(BA9="","",ROUNDUP(BA9/35,0))</f>
        <v/>
      </c>
      <c r="T72" s="418"/>
      <c r="U72" s="418"/>
      <c r="V72" s="418"/>
    </row>
    <row r="73" spans="3:34" ht="20.25" customHeight="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AZ28:BA29"/>
    <mergeCell ref="AZ30:BA31"/>
    <mergeCell ref="AZ32:BA33"/>
    <mergeCell ref="AZ34:BA35"/>
    <mergeCell ref="AX42:AY43"/>
    <mergeCell ref="AZ42:BA43"/>
    <mergeCell ref="AX38:AY39"/>
    <mergeCell ref="AZ38:BA39"/>
    <mergeCell ref="AX46:AY47"/>
    <mergeCell ref="AZ46:BA4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52:BG52"/>
    <mergeCell ref="AX52:AY52"/>
    <mergeCell ref="AZ52:BA52"/>
    <mergeCell ref="G50:K51"/>
    <mergeCell ref="AZ48:BA49"/>
    <mergeCell ref="AZ50:BA51"/>
    <mergeCell ref="G48:K49"/>
    <mergeCell ref="AX48:AY49"/>
    <mergeCell ref="AX50:AY51"/>
    <mergeCell ref="P48:R48"/>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38:BG39"/>
    <mergeCell ref="P39:R39"/>
    <mergeCell ref="B36:B37"/>
    <mergeCell ref="C36:D37"/>
    <mergeCell ref="E36:F37"/>
    <mergeCell ref="G36:K37"/>
    <mergeCell ref="L36:O37"/>
    <mergeCell ref="P36:R36"/>
    <mergeCell ref="AX36:AY37"/>
    <mergeCell ref="AZ36:BA37"/>
    <mergeCell ref="BB36:BG37"/>
    <mergeCell ref="P37:R37"/>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s>
  <phoneticPr fontId="1"/>
  <conditionalFormatting sqref="P54:AH54 S57:S60 P57:Q57 S62 P62 P59:P60 P63:S64 P55:S55">
    <cfRule type="expression" dxfId="17" priority="11">
      <formula>OR(#REF!=$B53,#REF!=$B53)</formula>
    </cfRule>
  </conditionalFormatting>
  <conditionalFormatting sqref="P66:S66">
    <cfRule type="expression" dxfId="16" priority="12">
      <formula>OR(#REF!=$B53,#REF!=$B53)</formula>
    </cfRule>
  </conditionalFormatting>
  <conditionalFormatting sqref="S61 P61">
    <cfRule type="expression" dxfId="15" priority="13">
      <formula>OR(#REF!=$B53,#REF!=$B53)</formula>
    </cfRule>
  </conditionalFormatting>
  <conditionalFormatting sqref="S56 P56:Q56 P65:S65">
    <cfRule type="expression" dxfId="14" priority="14">
      <formula>OR(#REF!=$B54,#REF!=$B54)</formula>
    </cfRule>
  </conditionalFormatting>
  <conditionalFormatting sqref="U65:Z67">
    <cfRule type="expression" dxfId="13" priority="3">
      <formula>OR(#REF!=$B55,#REF!=$B55)</formula>
    </cfRule>
  </conditionalFormatting>
  <conditionalFormatting sqref="U69:Z69">
    <cfRule type="expression" dxfId="12" priority="4">
      <formula>OR(#REF!=$B47,#REF!=$B47)</formula>
    </cfRule>
  </conditionalFormatting>
  <conditionalFormatting sqref="U64:Z64">
    <cfRule type="expression" dxfId="11" priority="5">
      <formula>OR(#REF!=$B47,#REF!=$B47)</formula>
    </cfRule>
  </conditionalFormatting>
  <conditionalFormatting sqref="U68:Z68">
    <cfRule type="expression" dxfId="10" priority="6">
      <formula>OR(#REF!=$B57,#REF!=$B57)</formula>
    </cfRule>
  </conditionalFormatting>
  <conditionalFormatting sqref="P58">
    <cfRule type="expression" dxfId="9" priority="1">
      <formula>OR(#REF!=$B57,#REF!=$B57)</formula>
    </cfRule>
  </conditionalFormatting>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39"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'【要提出】　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M35"/>
  <sheetViews>
    <sheetView view="pageBreakPreview" zoomScaleNormal="100" zoomScaleSheetLayoutView="100" workbookViewId="0">
      <selection activeCell="G17" sqref="G17"/>
    </sheetView>
  </sheetViews>
  <sheetFormatPr defaultRowHeight="18.75"/>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c r="B1" s="58" t="s">
        <v>115</v>
      </c>
    </row>
    <row r="2" spans="2:11">
      <c r="B2" s="30" t="s">
        <v>114</v>
      </c>
      <c r="E2" s="119" t="s">
        <v>191</v>
      </c>
      <c r="I2" s="120" t="s">
        <v>192</v>
      </c>
    </row>
    <row r="3" spans="2:11">
      <c r="B3" s="28" t="s">
        <v>69</v>
      </c>
      <c r="C3" s="28" t="s">
        <v>7</v>
      </c>
      <c r="E3" s="28" t="s">
        <v>51</v>
      </c>
      <c r="F3" s="28"/>
      <c r="G3" s="28" t="s">
        <v>52</v>
      </c>
      <c r="I3" s="28" t="s">
        <v>54</v>
      </c>
      <c r="K3" s="28" t="s">
        <v>53</v>
      </c>
    </row>
    <row r="4" spans="2:11">
      <c r="B4" s="144" t="s">
        <v>70</v>
      </c>
      <c r="C4" s="145" t="s">
        <v>67</v>
      </c>
      <c r="D4" s="144" t="s">
        <v>71</v>
      </c>
      <c r="E4" s="146" t="s">
        <v>74</v>
      </c>
      <c r="F4" s="144" t="s">
        <v>50</v>
      </c>
      <c r="G4" s="146" t="s">
        <v>74</v>
      </c>
      <c r="H4" s="147" t="s">
        <v>17</v>
      </c>
      <c r="I4" s="146" t="s">
        <v>74</v>
      </c>
      <c r="J4" s="148" t="s">
        <v>21</v>
      </c>
      <c r="K4" s="99" t="s">
        <v>74</v>
      </c>
    </row>
    <row r="5" spans="2:11">
      <c r="B5" s="144" t="s">
        <v>72</v>
      </c>
      <c r="C5" s="145" t="s">
        <v>68</v>
      </c>
      <c r="D5" s="144" t="s">
        <v>71</v>
      </c>
      <c r="E5" s="146" t="s">
        <v>74</v>
      </c>
      <c r="F5" s="144" t="s">
        <v>50</v>
      </c>
      <c r="G5" s="146" t="s">
        <v>74</v>
      </c>
      <c r="H5" s="147" t="s">
        <v>17</v>
      </c>
      <c r="I5" s="146" t="s">
        <v>74</v>
      </c>
      <c r="J5" s="148" t="s">
        <v>21</v>
      </c>
      <c r="K5" s="99" t="s">
        <v>74</v>
      </c>
    </row>
    <row r="6" spans="2:11">
      <c r="B6" s="144" t="s">
        <v>94</v>
      </c>
      <c r="C6" s="145" t="s">
        <v>93</v>
      </c>
      <c r="D6" s="144" t="s">
        <v>71</v>
      </c>
      <c r="E6" s="146" t="s">
        <v>74</v>
      </c>
      <c r="F6" s="144" t="s">
        <v>50</v>
      </c>
      <c r="G6" s="146" t="s">
        <v>74</v>
      </c>
      <c r="H6" s="147" t="s">
        <v>17</v>
      </c>
      <c r="I6" s="146" t="s">
        <v>74</v>
      </c>
      <c r="J6" s="148" t="s">
        <v>21</v>
      </c>
      <c r="K6" s="99" t="s">
        <v>74</v>
      </c>
    </row>
    <row r="7" spans="2:11">
      <c r="B7" s="144"/>
      <c r="C7" s="145" t="s">
        <v>24</v>
      </c>
      <c r="D7" s="144" t="s">
        <v>71</v>
      </c>
      <c r="E7" s="146">
        <v>0.375</v>
      </c>
      <c r="F7" s="144" t="s">
        <v>50</v>
      </c>
      <c r="G7" s="146">
        <v>0.75</v>
      </c>
      <c r="H7" s="147" t="s">
        <v>17</v>
      </c>
      <c r="I7" s="146">
        <v>4.1666666666666664E-2</v>
      </c>
      <c r="J7" s="148" t="s">
        <v>21</v>
      </c>
      <c r="K7" s="99">
        <f>(G7-E7-I7)*24</f>
        <v>8</v>
      </c>
    </row>
    <row r="8" spans="2:11">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c r="B10" s="144"/>
      <c r="C10" s="145" t="s">
        <v>27</v>
      </c>
      <c r="D10" s="144" t="s">
        <v>71</v>
      </c>
      <c r="E10" s="146">
        <v>0.33333333333333331</v>
      </c>
      <c r="F10" s="144" t="s">
        <v>50</v>
      </c>
      <c r="G10" s="146">
        <v>0.5</v>
      </c>
      <c r="H10" s="147" t="s">
        <v>17</v>
      </c>
      <c r="I10" s="146">
        <v>0</v>
      </c>
      <c r="J10" s="148" t="s">
        <v>21</v>
      </c>
      <c r="K10" s="99">
        <f t="shared" si="0"/>
        <v>4</v>
      </c>
    </row>
    <row r="11" spans="2:11">
      <c r="B11" s="144"/>
      <c r="C11" s="145" t="s">
        <v>28</v>
      </c>
      <c r="D11" s="144" t="s">
        <v>71</v>
      </c>
      <c r="E11" s="146">
        <v>0.54166666666666663</v>
      </c>
      <c r="F11" s="144" t="s">
        <v>50</v>
      </c>
      <c r="G11" s="146">
        <v>0.70833333333333337</v>
      </c>
      <c r="H11" s="147" t="s">
        <v>17</v>
      </c>
      <c r="I11" s="146">
        <v>0</v>
      </c>
      <c r="J11" s="148" t="s">
        <v>21</v>
      </c>
      <c r="K11" s="99">
        <f t="shared" si="0"/>
        <v>4.0000000000000018</v>
      </c>
    </row>
    <row r="12" spans="2:11">
      <c r="B12" s="144"/>
      <c r="C12" s="145" t="s">
        <v>29</v>
      </c>
      <c r="D12" s="144" t="s">
        <v>71</v>
      </c>
      <c r="E12" s="146">
        <v>0.41666666666666669</v>
      </c>
      <c r="F12" s="144" t="s">
        <v>50</v>
      </c>
      <c r="G12" s="146">
        <v>0.58333333333333337</v>
      </c>
      <c r="H12" s="147" t="s">
        <v>17</v>
      </c>
      <c r="I12" s="146">
        <v>0</v>
      </c>
      <c r="J12" s="148" t="s">
        <v>21</v>
      </c>
      <c r="K12" s="99">
        <f t="shared" si="0"/>
        <v>4</v>
      </c>
    </row>
    <row r="13" spans="2:11">
      <c r="B13" s="144"/>
      <c r="C13" s="145" t="s">
        <v>30</v>
      </c>
      <c r="D13" s="144" t="s">
        <v>71</v>
      </c>
      <c r="E13" s="146"/>
      <c r="F13" s="144" t="s">
        <v>50</v>
      </c>
      <c r="G13" s="146"/>
      <c r="H13" s="147" t="s">
        <v>17</v>
      </c>
      <c r="I13" s="146"/>
      <c r="J13" s="148" t="s">
        <v>21</v>
      </c>
      <c r="K13" s="99">
        <f t="shared" si="0"/>
        <v>0</v>
      </c>
    </row>
    <row r="14" spans="2:11">
      <c r="B14" s="144"/>
      <c r="C14" s="145" t="s">
        <v>31</v>
      </c>
      <c r="D14" s="144" t="s">
        <v>71</v>
      </c>
      <c r="E14" s="146"/>
      <c r="F14" s="144" t="s">
        <v>50</v>
      </c>
      <c r="G14" s="146"/>
      <c r="H14" s="147" t="s">
        <v>17</v>
      </c>
      <c r="I14" s="146"/>
      <c r="J14" s="148" t="s">
        <v>21</v>
      </c>
      <c r="K14" s="99">
        <f t="shared" si="0"/>
        <v>0</v>
      </c>
    </row>
    <row r="15" spans="2:11">
      <c r="B15" s="144"/>
      <c r="C15" s="145" t="s">
        <v>32</v>
      </c>
      <c r="D15" s="144" t="s">
        <v>71</v>
      </c>
      <c r="E15" s="146"/>
      <c r="F15" s="144" t="s">
        <v>50</v>
      </c>
      <c r="G15" s="146"/>
      <c r="H15" s="147" t="s">
        <v>17</v>
      </c>
      <c r="I15" s="146"/>
      <c r="J15" s="148" t="s">
        <v>21</v>
      </c>
      <c r="K15" s="99">
        <f t="shared" si="0"/>
        <v>0</v>
      </c>
    </row>
    <row r="16" spans="2:11">
      <c r="B16" s="144"/>
      <c r="C16" s="145" t="s">
        <v>33</v>
      </c>
      <c r="D16" s="144" t="s">
        <v>71</v>
      </c>
      <c r="E16" s="146"/>
      <c r="F16" s="144" t="s">
        <v>50</v>
      </c>
      <c r="G16" s="146"/>
      <c r="H16" s="147" t="s">
        <v>17</v>
      </c>
      <c r="I16" s="146"/>
      <c r="J16" s="148" t="s">
        <v>21</v>
      </c>
      <c r="K16" s="99">
        <f t="shared" si="0"/>
        <v>0</v>
      </c>
    </row>
    <row r="17" spans="2:11">
      <c r="B17" s="144"/>
      <c r="C17" s="145" t="s">
        <v>34</v>
      </c>
      <c r="D17" s="144" t="s">
        <v>71</v>
      </c>
      <c r="E17" s="146"/>
      <c r="F17" s="144" t="s">
        <v>50</v>
      </c>
      <c r="G17" s="146"/>
      <c r="H17" s="147" t="s">
        <v>17</v>
      </c>
      <c r="I17" s="146"/>
      <c r="J17" s="148" t="s">
        <v>21</v>
      </c>
      <c r="K17" s="99">
        <f t="shared" si="0"/>
        <v>0</v>
      </c>
    </row>
    <row r="18" spans="2:11">
      <c r="B18" s="144"/>
      <c r="C18" s="145" t="s">
        <v>35</v>
      </c>
      <c r="D18" s="144" t="s">
        <v>71</v>
      </c>
      <c r="E18" s="146"/>
      <c r="F18" s="144" t="s">
        <v>50</v>
      </c>
      <c r="G18" s="146"/>
      <c r="H18" s="147" t="s">
        <v>17</v>
      </c>
      <c r="I18" s="146"/>
      <c r="J18" s="148" t="s">
        <v>21</v>
      </c>
      <c r="K18" s="141">
        <f t="shared" si="0"/>
        <v>0</v>
      </c>
    </row>
    <row r="19" spans="2:11">
      <c r="B19" s="144"/>
      <c r="C19" s="145" t="s">
        <v>36</v>
      </c>
      <c r="D19" s="144" t="s">
        <v>71</v>
      </c>
      <c r="E19" s="146"/>
      <c r="F19" s="144" t="s">
        <v>50</v>
      </c>
      <c r="G19" s="146"/>
      <c r="H19" s="147" t="s">
        <v>17</v>
      </c>
      <c r="I19" s="146"/>
      <c r="J19" s="148" t="s">
        <v>21</v>
      </c>
      <c r="K19" s="99">
        <f t="shared" si="0"/>
        <v>0</v>
      </c>
    </row>
    <row r="20" spans="2:11">
      <c r="B20" s="144"/>
      <c r="C20" s="145" t="s">
        <v>37</v>
      </c>
      <c r="D20" s="144" t="s">
        <v>71</v>
      </c>
      <c r="E20" s="146"/>
      <c r="F20" s="144" t="s">
        <v>50</v>
      </c>
      <c r="G20" s="146"/>
      <c r="H20" s="147" t="s">
        <v>17</v>
      </c>
      <c r="I20" s="146"/>
      <c r="J20" s="148" t="s">
        <v>21</v>
      </c>
      <c r="K20" s="99">
        <f t="shared" si="0"/>
        <v>0</v>
      </c>
    </row>
    <row r="21" spans="2:11">
      <c r="B21" s="144"/>
      <c r="C21" s="145" t="s">
        <v>38</v>
      </c>
      <c r="D21" s="144" t="s">
        <v>71</v>
      </c>
      <c r="E21" s="149"/>
      <c r="F21" s="144" t="s">
        <v>50</v>
      </c>
      <c r="G21" s="149"/>
      <c r="H21" s="147" t="s">
        <v>17</v>
      </c>
      <c r="I21" s="149"/>
      <c r="J21" s="148" t="s">
        <v>21</v>
      </c>
      <c r="K21" s="145">
        <v>1</v>
      </c>
    </row>
    <row r="22" spans="2:11">
      <c r="B22" s="144"/>
      <c r="C22" s="145" t="s">
        <v>39</v>
      </c>
      <c r="D22" s="144" t="s">
        <v>71</v>
      </c>
      <c r="E22" s="149"/>
      <c r="F22" s="144" t="s">
        <v>50</v>
      </c>
      <c r="G22" s="149"/>
      <c r="H22" s="147" t="s">
        <v>17</v>
      </c>
      <c r="I22" s="149"/>
      <c r="J22" s="148" t="s">
        <v>21</v>
      </c>
      <c r="K22" s="145">
        <v>2</v>
      </c>
    </row>
    <row r="23" spans="2:11">
      <c r="B23" s="144"/>
      <c r="C23" s="145" t="s">
        <v>40</v>
      </c>
      <c r="D23" s="144" t="s">
        <v>71</v>
      </c>
      <c r="E23" s="149"/>
      <c r="F23" s="144" t="s">
        <v>50</v>
      </c>
      <c r="G23" s="149"/>
      <c r="H23" s="147" t="s">
        <v>17</v>
      </c>
      <c r="I23" s="149"/>
      <c r="J23" s="148" t="s">
        <v>21</v>
      </c>
      <c r="K23" s="145">
        <v>3</v>
      </c>
    </row>
    <row r="24" spans="2:11">
      <c r="B24" s="144"/>
      <c r="C24" s="145" t="s">
        <v>41</v>
      </c>
      <c r="D24" s="144" t="s">
        <v>71</v>
      </c>
      <c r="E24" s="149"/>
      <c r="F24" s="144" t="s">
        <v>50</v>
      </c>
      <c r="G24" s="149"/>
      <c r="H24" s="147" t="s">
        <v>17</v>
      </c>
      <c r="I24" s="149"/>
      <c r="J24" s="148" t="s">
        <v>21</v>
      </c>
      <c r="K24" s="145">
        <v>4</v>
      </c>
    </row>
    <row r="25" spans="2:11">
      <c r="B25" s="144"/>
      <c r="C25" s="145" t="s">
        <v>42</v>
      </c>
      <c r="D25" s="144" t="s">
        <v>71</v>
      </c>
      <c r="E25" s="149"/>
      <c r="F25" s="144" t="s">
        <v>50</v>
      </c>
      <c r="G25" s="149"/>
      <c r="H25" s="147" t="s">
        <v>17</v>
      </c>
      <c r="I25" s="149"/>
      <c r="J25" s="148" t="s">
        <v>21</v>
      </c>
      <c r="K25" s="145">
        <v>5</v>
      </c>
    </row>
    <row r="26" spans="2:11">
      <c r="B26" s="144"/>
      <c r="C26" s="145" t="s">
        <v>43</v>
      </c>
      <c r="D26" s="144" t="s">
        <v>71</v>
      </c>
      <c r="E26" s="149"/>
      <c r="F26" s="144" t="s">
        <v>50</v>
      </c>
      <c r="G26" s="149"/>
      <c r="H26" s="147" t="s">
        <v>17</v>
      </c>
      <c r="I26" s="149"/>
      <c r="J26" s="148" t="s">
        <v>21</v>
      </c>
      <c r="K26" s="145">
        <v>6</v>
      </c>
    </row>
    <row r="27" spans="2:11">
      <c r="B27" s="144"/>
      <c r="C27" s="145" t="s">
        <v>44</v>
      </c>
      <c r="D27" s="144" t="s">
        <v>71</v>
      </c>
      <c r="E27" s="149"/>
      <c r="F27" s="144" t="s">
        <v>50</v>
      </c>
      <c r="G27" s="149"/>
      <c r="H27" s="147" t="s">
        <v>17</v>
      </c>
      <c r="I27" s="149"/>
      <c r="J27" s="148" t="s">
        <v>21</v>
      </c>
      <c r="K27" s="145">
        <v>7</v>
      </c>
    </row>
    <row r="28" spans="2:11">
      <c r="B28" s="144"/>
      <c r="C28" s="145" t="s">
        <v>45</v>
      </c>
      <c r="D28" s="144" t="s">
        <v>71</v>
      </c>
      <c r="E28" s="149"/>
      <c r="F28" s="144" t="s">
        <v>50</v>
      </c>
      <c r="G28" s="149"/>
      <c r="H28" s="147" t="s">
        <v>17</v>
      </c>
      <c r="I28" s="149"/>
      <c r="J28" s="148" t="s">
        <v>21</v>
      </c>
      <c r="K28" s="145">
        <v>8</v>
      </c>
    </row>
    <row r="29" spans="2:11">
      <c r="B29" s="144"/>
      <c r="C29" s="145" t="s">
        <v>46</v>
      </c>
      <c r="D29" s="144" t="s">
        <v>71</v>
      </c>
      <c r="E29" s="149"/>
      <c r="F29" s="144" t="s">
        <v>50</v>
      </c>
      <c r="G29" s="149"/>
      <c r="H29" s="147" t="s">
        <v>17</v>
      </c>
      <c r="I29" s="149"/>
      <c r="J29" s="148" t="s">
        <v>21</v>
      </c>
      <c r="K29" s="145"/>
    </row>
    <row r="30" spans="2:11">
      <c r="B30" s="144"/>
      <c r="C30" s="145" t="s">
        <v>47</v>
      </c>
      <c r="D30" s="144" t="s">
        <v>71</v>
      </c>
      <c r="E30" s="149"/>
      <c r="F30" s="144" t="s">
        <v>50</v>
      </c>
      <c r="G30" s="149"/>
      <c r="H30" s="147" t="s">
        <v>17</v>
      </c>
      <c r="I30" s="149"/>
      <c r="J30" s="148" t="s">
        <v>21</v>
      </c>
      <c r="K30" s="145"/>
    </row>
    <row r="31" spans="2:11">
      <c r="B31" s="144"/>
      <c r="C31" s="145" t="s">
        <v>48</v>
      </c>
      <c r="D31" s="144" t="s">
        <v>71</v>
      </c>
      <c r="E31" s="149"/>
      <c r="F31" s="144" t="s">
        <v>50</v>
      </c>
      <c r="G31" s="149"/>
      <c r="H31" s="147" t="s">
        <v>17</v>
      </c>
      <c r="I31" s="149"/>
      <c r="J31" s="148" t="s">
        <v>21</v>
      </c>
      <c r="K31" s="145"/>
    </row>
    <row r="32" spans="2:11">
      <c r="B32" s="144"/>
      <c r="C32" s="145" t="s">
        <v>49</v>
      </c>
      <c r="D32" s="144" t="s">
        <v>71</v>
      </c>
      <c r="E32" s="146"/>
      <c r="F32" s="144" t="s">
        <v>50</v>
      </c>
      <c r="G32" s="146"/>
      <c r="H32" s="147" t="s">
        <v>17</v>
      </c>
      <c r="I32" s="146"/>
      <c r="J32" s="148" t="s">
        <v>21</v>
      </c>
      <c r="K32" s="99">
        <f t="shared" ref="K32:K35" si="1">(G32-E32-I32)*24</f>
        <v>0</v>
      </c>
    </row>
    <row r="33" spans="2:13">
      <c r="B33" s="144"/>
      <c r="C33" s="145" t="s">
        <v>193</v>
      </c>
      <c r="D33" s="144" t="s">
        <v>71</v>
      </c>
      <c r="E33" s="146"/>
      <c r="F33" s="144" t="s">
        <v>50</v>
      </c>
      <c r="G33" s="146"/>
      <c r="H33" s="147" t="s">
        <v>17</v>
      </c>
      <c r="I33" s="146"/>
      <c r="J33" s="148" t="s">
        <v>21</v>
      </c>
      <c r="K33" s="99">
        <f t="shared" si="1"/>
        <v>0</v>
      </c>
      <c r="M33" s="29" t="s">
        <v>195</v>
      </c>
    </row>
    <row r="34" spans="2:13">
      <c r="B34" s="144"/>
      <c r="C34" s="145" t="s">
        <v>194</v>
      </c>
      <c r="D34" s="144" t="s">
        <v>71</v>
      </c>
      <c r="E34" s="146"/>
      <c r="F34" s="144" t="s">
        <v>50</v>
      </c>
      <c r="G34" s="146"/>
      <c r="H34" s="147" t="s">
        <v>17</v>
      </c>
      <c r="I34" s="146"/>
      <c r="J34" s="148" t="s">
        <v>21</v>
      </c>
      <c r="K34" s="99">
        <f t="shared" si="1"/>
        <v>0</v>
      </c>
      <c r="M34" s="29" t="s">
        <v>195</v>
      </c>
    </row>
    <row r="35" spans="2:13">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view="pageBreakPreview" topLeftCell="T1" zoomScale="75" zoomScaleNormal="55" zoomScaleSheetLayoutView="75" workbookViewId="0">
      <selection activeCell="AJ2" sqref="AJ2"/>
    </sheetView>
  </sheetViews>
  <sheetFormatPr defaultColWidth="4.5" defaultRowHeight="20.25" customHeight="1"/>
  <cols>
    <col min="1" max="1" width="1.375" style="10" customWidth="1"/>
    <col min="2" max="59" width="5.625" style="10" customWidth="1"/>
    <col min="60" max="16384" width="4.5" style="10"/>
  </cols>
  <sheetData>
    <row r="1" spans="2:60" s="15" customFormat="1" ht="20.25" customHeight="1">
      <c r="C1" s="3" t="s">
        <v>15</v>
      </c>
      <c r="D1" s="3"/>
      <c r="G1" s="6" t="s">
        <v>16</v>
      </c>
      <c r="J1" s="3"/>
      <c r="K1" s="3"/>
      <c r="L1" s="3"/>
      <c r="M1" s="3"/>
      <c r="AN1" s="8" t="s">
        <v>19</v>
      </c>
      <c r="AO1" s="8" t="s">
        <v>17</v>
      </c>
      <c r="AP1" s="539" t="s">
        <v>181</v>
      </c>
      <c r="AQ1" s="540"/>
      <c r="AR1" s="540"/>
      <c r="AS1" s="540"/>
      <c r="AT1" s="540"/>
      <c r="AU1" s="540"/>
      <c r="AV1" s="540"/>
      <c r="AW1" s="540"/>
      <c r="AX1" s="540"/>
      <c r="AY1" s="540"/>
      <c r="AZ1" s="540"/>
      <c r="BA1" s="540"/>
      <c r="BB1" s="540"/>
      <c r="BC1" s="540"/>
      <c r="BD1" s="540"/>
      <c r="BE1" s="14" t="s">
        <v>0</v>
      </c>
    </row>
    <row r="2" spans="2:60" s="7" customFormat="1" ht="20.25" customHeight="1">
      <c r="D2" s="6"/>
      <c r="H2" s="6"/>
      <c r="I2" s="8"/>
      <c r="J2" s="8"/>
      <c r="K2" s="8"/>
      <c r="L2" s="8"/>
      <c r="M2" s="8"/>
      <c r="W2" s="18" t="s">
        <v>20</v>
      </c>
      <c r="X2" s="501">
        <v>2</v>
      </c>
      <c r="Y2" s="501"/>
      <c r="Z2" s="18" t="s">
        <v>17</v>
      </c>
      <c r="AA2" s="541">
        <f>IF(X2=0,"",YEAR(DATE(2018+X2,1,1)))</f>
        <v>2020</v>
      </c>
      <c r="AB2" s="541"/>
      <c r="AC2" s="19" t="s">
        <v>21</v>
      </c>
      <c r="AD2" s="19" t="s">
        <v>22</v>
      </c>
      <c r="AE2" s="501">
        <v>4</v>
      </c>
      <c r="AF2" s="501"/>
      <c r="AG2" s="19" t="s">
        <v>23</v>
      </c>
      <c r="AM2" s="14"/>
      <c r="AN2" s="8" t="s">
        <v>18</v>
      </c>
      <c r="AO2" s="8" t="s">
        <v>17</v>
      </c>
      <c r="AP2" s="518"/>
      <c r="AQ2" s="518"/>
      <c r="AR2" s="518"/>
      <c r="AS2" s="518"/>
      <c r="AT2" s="518"/>
      <c r="AU2" s="518"/>
      <c r="AV2" s="518"/>
      <c r="AW2" s="518"/>
      <c r="AX2" s="518"/>
      <c r="AY2" s="518"/>
      <c r="AZ2" s="518"/>
      <c r="BA2" s="518"/>
      <c r="BB2" s="518"/>
      <c r="BC2" s="518"/>
      <c r="BD2" s="518"/>
      <c r="BE2" s="14" t="s">
        <v>0</v>
      </c>
      <c r="BF2" s="8"/>
      <c r="BG2" s="8"/>
      <c r="BH2" s="8"/>
    </row>
    <row r="3" spans="2:60" s="7" customFormat="1" ht="20.25" customHeight="1">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529" t="s">
        <v>119</v>
      </c>
      <c r="BD3" s="530"/>
      <c r="BE3" s="530"/>
      <c r="BF3" s="530"/>
      <c r="BG3" s="8"/>
      <c r="BH3" s="8"/>
    </row>
    <row r="4" spans="2:60" s="7" customFormat="1" ht="20.25" customHeight="1">
      <c r="B4" s="431" t="s">
        <v>149</v>
      </c>
      <c r="C4" s="432"/>
      <c r="D4" s="432"/>
      <c r="E4" s="432"/>
      <c r="F4" s="432"/>
      <c r="G4" s="432"/>
      <c r="H4" s="432"/>
      <c r="I4" s="433"/>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529">
        <v>8</v>
      </c>
      <c r="AT5" s="530"/>
      <c r="AU5" s="67" t="s">
        <v>57</v>
      </c>
      <c r="AV5" s="66"/>
      <c r="AW5" s="529">
        <v>40</v>
      </c>
      <c r="AX5" s="530"/>
      <c r="AY5" s="67" t="s">
        <v>58</v>
      </c>
      <c r="AZ5" s="66"/>
      <c r="BA5" s="529">
        <v>160</v>
      </c>
      <c r="BB5" s="530"/>
      <c r="BC5" s="67" t="s">
        <v>59</v>
      </c>
      <c r="BD5" s="66"/>
      <c r="BE5" s="26"/>
      <c r="BF5" s="8"/>
      <c r="BG5" s="8"/>
      <c r="BH5" s="8"/>
    </row>
    <row r="6" spans="2:60" s="7" customFormat="1" ht="20.25" customHeight="1">
      <c r="B6" s="127" t="s">
        <v>101</v>
      </c>
      <c r="C6" s="127" t="s">
        <v>101</v>
      </c>
      <c r="D6" s="127" t="s">
        <v>101</v>
      </c>
      <c r="E6" s="127" t="s">
        <v>101</v>
      </c>
      <c r="F6" s="127" t="s">
        <v>101</v>
      </c>
      <c r="G6" s="127" t="s">
        <v>102</v>
      </c>
      <c r="H6" s="127" t="s">
        <v>102</v>
      </c>
      <c r="I6" s="127" t="s">
        <v>102</v>
      </c>
      <c r="J6" s="64" t="s">
        <v>66</v>
      </c>
      <c r="K6" s="434">
        <v>0.375</v>
      </c>
      <c r="L6" s="434"/>
      <c r="M6" s="434"/>
      <c r="N6" s="64" t="s">
        <v>50</v>
      </c>
      <c r="O6" s="434">
        <v>0.75</v>
      </c>
      <c r="P6" s="434"/>
      <c r="Q6" s="434"/>
      <c r="R6" s="60" t="s">
        <v>103</v>
      </c>
      <c r="S6" s="564">
        <f>(O6-K6)*24</f>
        <v>9</v>
      </c>
      <c r="T6" s="564"/>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c r="B7" s="128" t="s">
        <v>102</v>
      </c>
      <c r="C7" s="128" t="s">
        <v>102</v>
      </c>
      <c r="D7" s="128" t="s">
        <v>102</v>
      </c>
      <c r="E7" s="128" t="s">
        <v>102</v>
      </c>
      <c r="F7" s="128" t="s">
        <v>102</v>
      </c>
      <c r="G7" s="128" t="s">
        <v>102</v>
      </c>
      <c r="H7" s="128" t="s">
        <v>102</v>
      </c>
      <c r="I7" s="128" t="s">
        <v>102</v>
      </c>
      <c r="J7" s="64" t="s">
        <v>66</v>
      </c>
      <c r="K7" s="434"/>
      <c r="L7" s="434"/>
      <c r="M7" s="434"/>
      <c r="N7" s="64" t="s">
        <v>50</v>
      </c>
      <c r="O7" s="434"/>
      <c r="P7" s="434"/>
      <c r="Q7" s="434"/>
      <c r="R7" s="60" t="s">
        <v>103</v>
      </c>
      <c r="S7" s="564">
        <f>(O7-K7)*24</f>
        <v>0</v>
      </c>
      <c r="T7" s="564"/>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531">
        <f>DAY(EOMONTH(DATE(AA2,AE2,1),0))</f>
        <v>30</v>
      </c>
      <c r="BB7" s="531"/>
      <c r="BC7" s="67" t="s">
        <v>61</v>
      </c>
      <c r="BD7" s="71"/>
      <c r="BE7" s="14"/>
      <c r="BF7" s="8"/>
      <c r="BG7" s="8"/>
      <c r="BH7" s="8"/>
    </row>
    <row r="8" spans="2:60" s="7" customFormat="1" ht="20.25" customHeight="1">
      <c r="B8" s="435" t="s">
        <v>161</v>
      </c>
      <c r="C8" s="436"/>
      <c r="D8" s="436"/>
      <c r="E8" s="436"/>
      <c r="F8" s="436"/>
      <c r="G8" s="436"/>
      <c r="H8" s="436"/>
      <c r="I8" s="436"/>
      <c r="J8" s="436"/>
      <c r="K8" s="437"/>
      <c r="L8" s="437"/>
      <c r="M8" s="437"/>
      <c r="N8" s="436"/>
      <c r="O8" s="437"/>
      <c r="P8" s="437"/>
      <c r="Q8" s="437"/>
      <c r="R8" s="436"/>
      <c r="S8" s="437"/>
      <c r="T8" s="437"/>
      <c r="U8" s="438"/>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c r="B9" s="439" t="s">
        <v>162</v>
      </c>
      <c r="C9" s="440"/>
      <c r="D9" s="440"/>
      <c r="E9" s="440"/>
      <c r="F9" s="440"/>
      <c r="G9" s="440"/>
      <c r="H9" s="440"/>
      <c r="I9" s="440"/>
      <c r="J9" s="440"/>
      <c r="K9" s="440"/>
      <c r="L9" s="440"/>
      <c r="M9" s="440"/>
      <c r="N9" s="440"/>
      <c r="O9" s="440"/>
      <c r="P9" s="440"/>
      <c r="Q9" s="440"/>
      <c r="R9" s="440"/>
      <c r="S9" s="440"/>
      <c r="T9" s="440"/>
      <c r="U9" s="441"/>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565">
        <v>100</v>
      </c>
      <c r="BB9" s="566"/>
      <c r="BC9" s="67" t="s">
        <v>177</v>
      </c>
      <c r="BD9" s="71"/>
      <c r="BE9" s="14"/>
      <c r="BF9" s="8"/>
      <c r="BG9" s="8"/>
      <c r="BH9" s="8"/>
    </row>
    <row r="10" spans="2:60" ht="20.25" customHeight="1" thickBot="1">
      <c r="C10" s="9"/>
      <c r="D10" s="9"/>
      <c r="G10" s="1"/>
      <c r="V10" s="9"/>
      <c r="AM10" s="9"/>
      <c r="BF10" s="11"/>
      <c r="BG10" s="11"/>
      <c r="BH10" s="11"/>
    </row>
    <row r="11" spans="2:60" ht="20.25" customHeight="1" thickBot="1">
      <c r="B11" s="451" t="s">
        <v>62</v>
      </c>
      <c r="C11" s="457" t="s">
        <v>130</v>
      </c>
      <c r="D11" s="464"/>
      <c r="E11" s="456" t="s">
        <v>131</v>
      </c>
      <c r="F11" s="464"/>
      <c r="G11" s="456" t="s">
        <v>132</v>
      </c>
      <c r="H11" s="457"/>
      <c r="I11" s="457"/>
      <c r="J11" s="457"/>
      <c r="K11" s="464"/>
      <c r="L11" s="456" t="s">
        <v>133</v>
      </c>
      <c r="M11" s="457"/>
      <c r="N11" s="457"/>
      <c r="O11" s="458"/>
      <c r="P11" s="104"/>
      <c r="Q11" s="104"/>
      <c r="R11" s="104"/>
      <c r="S11" s="537" t="s">
        <v>134</v>
      </c>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19" t="str">
        <f>IF(BC3="計画","(9)1～4週目の勤務時間数合計","(9)1か月の勤務時間数合計")</f>
        <v>(9)1～4週目の勤務時間数合計</v>
      </c>
      <c r="AY11" s="520"/>
      <c r="AZ11" s="519" t="s">
        <v>135</v>
      </c>
      <c r="BA11" s="520"/>
      <c r="BB11" s="502" t="s">
        <v>158</v>
      </c>
      <c r="BC11" s="502"/>
      <c r="BD11" s="502"/>
      <c r="BE11" s="502"/>
      <c r="BF11" s="502"/>
      <c r="BG11" s="502"/>
    </row>
    <row r="12" spans="2:60" ht="20.25" customHeight="1" thickBot="1">
      <c r="B12" s="452"/>
      <c r="C12" s="423"/>
      <c r="D12" s="465"/>
      <c r="E12" s="459"/>
      <c r="F12" s="465"/>
      <c r="G12" s="459"/>
      <c r="H12" s="423"/>
      <c r="I12" s="423"/>
      <c r="J12" s="423"/>
      <c r="K12" s="465"/>
      <c r="L12" s="459"/>
      <c r="M12" s="423"/>
      <c r="N12" s="423"/>
      <c r="O12" s="460"/>
      <c r="P12" s="101"/>
      <c r="Q12" s="101"/>
      <c r="R12" s="101"/>
      <c r="S12" s="467" t="s">
        <v>10</v>
      </c>
      <c r="T12" s="468"/>
      <c r="U12" s="468"/>
      <c r="V12" s="468"/>
      <c r="W12" s="468"/>
      <c r="X12" s="468"/>
      <c r="Y12" s="469"/>
      <c r="Z12" s="467" t="s">
        <v>11</v>
      </c>
      <c r="AA12" s="468"/>
      <c r="AB12" s="468"/>
      <c r="AC12" s="468"/>
      <c r="AD12" s="468"/>
      <c r="AE12" s="468"/>
      <c r="AF12" s="469"/>
      <c r="AG12" s="467" t="s">
        <v>12</v>
      </c>
      <c r="AH12" s="468"/>
      <c r="AI12" s="468"/>
      <c r="AJ12" s="468"/>
      <c r="AK12" s="468"/>
      <c r="AL12" s="468"/>
      <c r="AM12" s="469"/>
      <c r="AN12" s="467" t="s">
        <v>13</v>
      </c>
      <c r="AO12" s="468"/>
      <c r="AP12" s="468"/>
      <c r="AQ12" s="468"/>
      <c r="AR12" s="468"/>
      <c r="AS12" s="468"/>
      <c r="AT12" s="469"/>
      <c r="AU12" s="467" t="s">
        <v>14</v>
      </c>
      <c r="AV12" s="468"/>
      <c r="AW12" s="469"/>
      <c r="AX12" s="521"/>
      <c r="AY12" s="522"/>
      <c r="AZ12" s="521"/>
      <c r="BA12" s="522"/>
      <c r="BB12" s="502"/>
      <c r="BC12" s="502"/>
      <c r="BD12" s="502"/>
      <c r="BE12" s="502"/>
      <c r="BF12" s="502"/>
      <c r="BG12" s="502"/>
    </row>
    <row r="13" spans="2:60" ht="20.25" customHeight="1" thickBot="1">
      <c r="B13" s="452"/>
      <c r="C13" s="423"/>
      <c r="D13" s="465"/>
      <c r="E13" s="459"/>
      <c r="F13" s="465"/>
      <c r="G13" s="459"/>
      <c r="H13" s="423"/>
      <c r="I13" s="423"/>
      <c r="J13" s="423"/>
      <c r="K13" s="465"/>
      <c r="L13" s="459"/>
      <c r="M13" s="423"/>
      <c r="N13" s="423"/>
      <c r="O13" s="460"/>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521"/>
      <c r="AY13" s="522"/>
      <c r="AZ13" s="521"/>
      <c r="BA13" s="522"/>
      <c r="BB13" s="502"/>
      <c r="BC13" s="502"/>
      <c r="BD13" s="502"/>
      <c r="BE13" s="502"/>
      <c r="BF13" s="502"/>
      <c r="BG13" s="502"/>
    </row>
    <row r="14" spans="2:60" ht="20.25" hidden="1" customHeight="1" thickBot="1">
      <c r="B14" s="452"/>
      <c r="C14" s="423"/>
      <c r="D14" s="465"/>
      <c r="E14" s="459"/>
      <c r="F14" s="465"/>
      <c r="G14" s="459"/>
      <c r="H14" s="423"/>
      <c r="I14" s="423"/>
      <c r="J14" s="423"/>
      <c r="K14" s="465"/>
      <c r="L14" s="459"/>
      <c r="M14" s="423"/>
      <c r="N14" s="423"/>
      <c r="O14" s="460"/>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523"/>
      <c r="AY14" s="524"/>
      <c r="AZ14" s="523"/>
      <c r="BA14" s="524"/>
      <c r="BB14" s="503"/>
      <c r="BC14" s="503"/>
      <c r="BD14" s="503"/>
      <c r="BE14" s="503"/>
      <c r="BF14" s="503"/>
      <c r="BG14" s="503"/>
    </row>
    <row r="15" spans="2:60" ht="20.25" customHeight="1" thickBot="1">
      <c r="B15" s="453"/>
      <c r="C15" s="462"/>
      <c r="D15" s="466"/>
      <c r="E15" s="461"/>
      <c r="F15" s="466"/>
      <c r="G15" s="461"/>
      <c r="H15" s="462"/>
      <c r="I15" s="462"/>
      <c r="J15" s="462"/>
      <c r="K15" s="466"/>
      <c r="L15" s="461"/>
      <c r="M15" s="462"/>
      <c r="N15" s="462"/>
      <c r="O15" s="463"/>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525"/>
      <c r="AY15" s="526"/>
      <c r="AZ15" s="525"/>
      <c r="BA15" s="526"/>
      <c r="BB15" s="503"/>
      <c r="BC15" s="503"/>
      <c r="BD15" s="503"/>
      <c r="BE15" s="503"/>
      <c r="BF15" s="503"/>
      <c r="BG15" s="503"/>
    </row>
    <row r="16" spans="2:60" ht="20.25" customHeight="1">
      <c r="B16" s="454">
        <v>1</v>
      </c>
      <c r="C16" s="552" t="s">
        <v>2</v>
      </c>
      <c r="D16" s="553"/>
      <c r="E16" s="548" t="s">
        <v>168</v>
      </c>
      <c r="F16" s="549"/>
      <c r="G16" s="486" t="s">
        <v>172</v>
      </c>
      <c r="H16" s="487"/>
      <c r="I16" s="487"/>
      <c r="J16" s="487"/>
      <c r="K16" s="488"/>
      <c r="L16" s="542" t="s">
        <v>144</v>
      </c>
      <c r="M16" s="543"/>
      <c r="N16" s="543"/>
      <c r="O16" s="544"/>
      <c r="P16" s="554" t="s">
        <v>55</v>
      </c>
      <c r="Q16" s="555"/>
      <c r="R16" s="556"/>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558">
        <f>IF($BC$3="計画",SUM(S17:AT17),IF($BC$3="実績",SUM(S17:AW17),""))</f>
        <v>80</v>
      </c>
      <c r="AY16" s="559"/>
      <c r="AZ16" s="527">
        <f>IF($BC$3="計画",AX16/4,IF($BC$3="実績",AX16/($BA$7/7),""))</f>
        <v>20</v>
      </c>
      <c r="BA16" s="528"/>
      <c r="BB16" s="532" t="s">
        <v>173</v>
      </c>
      <c r="BC16" s="533"/>
      <c r="BD16" s="533"/>
      <c r="BE16" s="533"/>
      <c r="BF16" s="533"/>
      <c r="BG16" s="534"/>
    </row>
    <row r="17" spans="2:59" ht="20.25" customHeight="1">
      <c r="B17" s="455"/>
      <c r="C17" s="472"/>
      <c r="D17" s="471"/>
      <c r="E17" s="550"/>
      <c r="F17" s="551"/>
      <c r="G17" s="489"/>
      <c r="H17" s="487"/>
      <c r="I17" s="487"/>
      <c r="J17" s="487"/>
      <c r="K17" s="488"/>
      <c r="L17" s="545"/>
      <c r="M17" s="546"/>
      <c r="N17" s="546"/>
      <c r="O17" s="547"/>
      <c r="P17" s="515" t="s">
        <v>56</v>
      </c>
      <c r="Q17" s="516"/>
      <c r="R17" s="517"/>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490"/>
      <c r="AY17" s="491"/>
      <c r="AZ17" s="492"/>
      <c r="BA17" s="493"/>
      <c r="BB17" s="506"/>
      <c r="BC17" s="507"/>
      <c r="BD17" s="507"/>
      <c r="BE17" s="507"/>
      <c r="BF17" s="507"/>
      <c r="BG17" s="508"/>
    </row>
    <row r="18" spans="2:59" ht="20.25" customHeight="1">
      <c r="B18" s="455">
        <f>B16+1</f>
        <v>2</v>
      </c>
      <c r="C18" s="470" t="s">
        <v>173</v>
      </c>
      <c r="D18" s="471"/>
      <c r="E18" s="557" t="s">
        <v>168</v>
      </c>
      <c r="F18" s="485"/>
      <c r="G18" s="486" t="s">
        <v>172</v>
      </c>
      <c r="H18" s="487"/>
      <c r="I18" s="487"/>
      <c r="J18" s="487"/>
      <c r="K18" s="488"/>
      <c r="L18" s="445" t="s">
        <v>144</v>
      </c>
      <c r="M18" s="446"/>
      <c r="N18" s="446"/>
      <c r="O18" s="447"/>
      <c r="P18" s="448" t="s">
        <v>55</v>
      </c>
      <c r="Q18" s="449"/>
      <c r="R18" s="450"/>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490">
        <f>IF($BC$3="計画",SUM(S19:AT19),IF($BC$3="実績",SUM(S19:AW19),""))</f>
        <v>80</v>
      </c>
      <c r="AY18" s="491"/>
      <c r="AZ18" s="492">
        <f>IF($BC$3="計画",AX18/4,IF($BC$3="実績",AX18/($BA$7/7),""))</f>
        <v>20</v>
      </c>
      <c r="BA18" s="493"/>
      <c r="BB18" s="473" t="s">
        <v>170</v>
      </c>
      <c r="BC18" s="474"/>
      <c r="BD18" s="474"/>
      <c r="BE18" s="474"/>
      <c r="BF18" s="474"/>
      <c r="BG18" s="475"/>
    </row>
    <row r="19" spans="2:59" ht="20.25" customHeight="1">
      <c r="B19" s="455"/>
      <c r="C19" s="472"/>
      <c r="D19" s="471"/>
      <c r="E19" s="550"/>
      <c r="F19" s="551"/>
      <c r="G19" s="489"/>
      <c r="H19" s="487"/>
      <c r="I19" s="487"/>
      <c r="J19" s="487"/>
      <c r="K19" s="488"/>
      <c r="L19" s="545"/>
      <c r="M19" s="546"/>
      <c r="N19" s="546"/>
      <c r="O19" s="547"/>
      <c r="P19" s="515" t="s">
        <v>56</v>
      </c>
      <c r="Q19" s="516"/>
      <c r="R19" s="517"/>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490"/>
      <c r="AY19" s="491"/>
      <c r="AZ19" s="492"/>
      <c r="BA19" s="493"/>
      <c r="BB19" s="506"/>
      <c r="BC19" s="507"/>
      <c r="BD19" s="507"/>
      <c r="BE19" s="507"/>
      <c r="BF19" s="507"/>
      <c r="BG19" s="508"/>
    </row>
    <row r="20" spans="2:59" ht="20.25" customHeight="1">
      <c r="B20" s="455">
        <f t="shared" ref="B20" si="1">B18+1</f>
        <v>3</v>
      </c>
      <c r="C20" s="470" t="s">
        <v>173</v>
      </c>
      <c r="D20" s="471"/>
      <c r="E20" s="483" t="s">
        <v>143</v>
      </c>
      <c r="F20" s="471"/>
      <c r="G20" s="486" t="s">
        <v>173</v>
      </c>
      <c r="H20" s="487"/>
      <c r="I20" s="487"/>
      <c r="J20" s="487"/>
      <c r="K20" s="488"/>
      <c r="L20" s="442" t="s">
        <v>163</v>
      </c>
      <c r="M20" s="443"/>
      <c r="N20" s="443"/>
      <c r="O20" s="444"/>
      <c r="P20" s="448" t="s">
        <v>55</v>
      </c>
      <c r="Q20" s="449"/>
      <c r="R20" s="450"/>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490">
        <f>IF($BC$3="計画",SUM(S21:AT21),IF($BC$3="実績",SUM(S21:AW21),""))</f>
        <v>159.99999999999997</v>
      </c>
      <c r="AY20" s="491"/>
      <c r="AZ20" s="492">
        <f>IF($BC$3="計画",AX20/4,IF($BC$3="実績",AX20/($BA$7/7),""))</f>
        <v>39.999999999999993</v>
      </c>
      <c r="BA20" s="493"/>
      <c r="BB20" s="473"/>
      <c r="BC20" s="474"/>
      <c r="BD20" s="474"/>
      <c r="BE20" s="474"/>
      <c r="BF20" s="474"/>
      <c r="BG20" s="475"/>
    </row>
    <row r="21" spans="2:59" ht="20.25" customHeight="1">
      <c r="B21" s="455"/>
      <c r="C21" s="472"/>
      <c r="D21" s="471"/>
      <c r="E21" s="505"/>
      <c r="F21" s="471"/>
      <c r="G21" s="489"/>
      <c r="H21" s="487"/>
      <c r="I21" s="487"/>
      <c r="J21" s="487"/>
      <c r="K21" s="488"/>
      <c r="L21" s="442"/>
      <c r="M21" s="443"/>
      <c r="N21" s="443"/>
      <c r="O21" s="444"/>
      <c r="P21" s="515" t="s">
        <v>56</v>
      </c>
      <c r="Q21" s="516"/>
      <c r="R21" s="517"/>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490"/>
      <c r="AY21" s="491"/>
      <c r="AZ21" s="492"/>
      <c r="BA21" s="493"/>
      <c r="BB21" s="506"/>
      <c r="BC21" s="507"/>
      <c r="BD21" s="507"/>
      <c r="BE21" s="507"/>
      <c r="BF21" s="507"/>
      <c r="BG21" s="508"/>
    </row>
    <row r="22" spans="2:59" ht="20.25" customHeight="1">
      <c r="B22" s="455">
        <f t="shared" ref="B22" si="2">B20+1</f>
        <v>4</v>
      </c>
      <c r="C22" s="470" t="s">
        <v>173</v>
      </c>
      <c r="D22" s="471"/>
      <c r="E22" s="483" t="s">
        <v>143</v>
      </c>
      <c r="F22" s="471"/>
      <c r="G22" s="486" t="s">
        <v>173</v>
      </c>
      <c r="H22" s="487"/>
      <c r="I22" s="487"/>
      <c r="J22" s="487"/>
      <c r="K22" s="488"/>
      <c r="L22" s="442" t="s">
        <v>164</v>
      </c>
      <c r="M22" s="443"/>
      <c r="N22" s="443"/>
      <c r="O22" s="444"/>
      <c r="P22" s="448" t="s">
        <v>55</v>
      </c>
      <c r="Q22" s="449"/>
      <c r="R22" s="450"/>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490">
        <f t="shared" ref="AX22" si="3">IF($BC$3="計画",SUM(S23:AT23),IF($BC$3="実績",SUM(S23:AW23),""))</f>
        <v>159.99999999999997</v>
      </c>
      <c r="AY22" s="491"/>
      <c r="AZ22" s="492">
        <f t="shared" ref="AZ22" si="4">IF($BC$3="計画",AX22/4,IF($BC$3="実績",AX22/($BA$7/7),""))</f>
        <v>39.999999999999993</v>
      </c>
      <c r="BA22" s="493"/>
      <c r="BB22" s="473"/>
      <c r="BC22" s="474"/>
      <c r="BD22" s="474"/>
      <c r="BE22" s="474"/>
      <c r="BF22" s="474"/>
      <c r="BG22" s="475"/>
    </row>
    <row r="23" spans="2:59" ht="20.25" customHeight="1">
      <c r="B23" s="455"/>
      <c r="C23" s="472"/>
      <c r="D23" s="471"/>
      <c r="E23" s="505"/>
      <c r="F23" s="471"/>
      <c r="G23" s="489"/>
      <c r="H23" s="487"/>
      <c r="I23" s="487"/>
      <c r="J23" s="487"/>
      <c r="K23" s="488"/>
      <c r="L23" s="442"/>
      <c r="M23" s="443"/>
      <c r="N23" s="443"/>
      <c r="O23" s="444"/>
      <c r="P23" s="515" t="s">
        <v>56</v>
      </c>
      <c r="Q23" s="516"/>
      <c r="R23" s="517"/>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490"/>
      <c r="AY23" s="491"/>
      <c r="AZ23" s="492"/>
      <c r="BA23" s="493"/>
      <c r="BB23" s="506"/>
      <c r="BC23" s="507"/>
      <c r="BD23" s="507"/>
      <c r="BE23" s="507"/>
      <c r="BF23" s="507"/>
      <c r="BG23" s="508"/>
    </row>
    <row r="24" spans="2:59" ht="20.25" customHeight="1">
      <c r="B24" s="455">
        <f t="shared" ref="B24" si="5">B22+1</f>
        <v>5</v>
      </c>
      <c r="C24" s="470" t="s">
        <v>173</v>
      </c>
      <c r="D24" s="471"/>
      <c r="E24" s="483" t="s">
        <v>176</v>
      </c>
      <c r="F24" s="471"/>
      <c r="G24" s="486" t="s">
        <v>173</v>
      </c>
      <c r="H24" s="487"/>
      <c r="I24" s="487"/>
      <c r="J24" s="487"/>
      <c r="K24" s="488"/>
      <c r="L24" s="442" t="s">
        <v>165</v>
      </c>
      <c r="M24" s="443"/>
      <c r="N24" s="443"/>
      <c r="O24" s="444"/>
      <c r="P24" s="448" t="s">
        <v>55</v>
      </c>
      <c r="Q24" s="449"/>
      <c r="R24" s="450"/>
      <c r="S24" s="132" t="s">
        <v>179</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490">
        <f t="shared" ref="AX24" si="6">IF($BC$3="計画",SUM(S25:AT25),IF($BC$3="実績",SUM(S25:AW25),""))</f>
        <v>100</v>
      </c>
      <c r="AY24" s="491"/>
      <c r="AZ24" s="492">
        <f t="shared" ref="AZ24" si="7">IF($BC$3="計画",AX24/4,IF($BC$3="実績",AX24/($BA$7/7),""))</f>
        <v>25</v>
      </c>
      <c r="BA24" s="493"/>
      <c r="BB24" s="473"/>
      <c r="BC24" s="474"/>
      <c r="BD24" s="474"/>
      <c r="BE24" s="474"/>
      <c r="BF24" s="474"/>
      <c r="BG24" s="475"/>
    </row>
    <row r="25" spans="2:59" ht="20.25" customHeight="1">
      <c r="B25" s="455"/>
      <c r="C25" s="472"/>
      <c r="D25" s="471"/>
      <c r="E25" s="505"/>
      <c r="F25" s="471"/>
      <c r="G25" s="489"/>
      <c r="H25" s="487"/>
      <c r="I25" s="487"/>
      <c r="J25" s="487"/>
      <c r="K25" s="488"/>
      <c r="L25" s="442"/>
      <c r="M25" s="443"/>
      <c r="N25" s="443"/>
      <c r="O25" s="444"/>
      <c r="P25" s="515" t="s">
        <v>56</v>
      </c>
      <c r="Q25" s="516"/>
      <c r="R25" s="517"/>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490"/>
      <c r="AY25" s="491"/>
      <c r="AZ25" s="492"/>
      <c r="BA25" s="493"/>
      <c r="BB25" s="506"/>
      <c r="BC25" s="507"/>
      <c r="BD25" s="507"/>
      <c r="BE25" s="507"/>
      <c r="BF25" s="507"/>
      <c r="BG25" s="508"/>
    </row>
    <row r="26" spans="2:59" ht="20.25" customHeight="1">
      <c r="B26" s="455">
        <f t="shared" ref="B26" si="8">B24+1</f>
        <v>6</v>
      </c>
      <c r="C26" s="470"/>
      <c r="D26" s="471"/>
      <c r="E26" s="483"/>
      <c r="F26" s="471"/>
      <c r="G26" s="486"/>
      <c r="H26" s="487"/>
      <c r="I26" s="487"/>
      <c r="J26" s="487"/>
      <c r="K26" s="488"/>
      <c r="L26" s="442"/>
      <c r="M26" s="443"/>
      <c r="N26" s="443"/>
      <c r="O26" s="444"/>
      <c r="P26" s="448" t="s">
        <v>55</v>
      </c>
      <c r="Q26" s="449"/>
      <c r="R26" s="450"/>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490">
        <f>IF($BC$3="計画",SUM(S27:AT27),IF($BC$3="実績",SUM(S27:AW27),""))</f>
        <v>0</v>
      </c>
      <c r="AY26" s="491"/>
      <c r="AZ26" s="492">
        <f t="shared" ref="AZ26" si="9">IF($BC$3="計画",AX26/4,IF($BC$3="実績",AX26/($BA$7/7),""))</f>
        <v>0</v>
      </c>
      <c r="BA26" s="493"/>
      <c r="BB26" s="473"/>
      <c r="BC26" s="474"/>
      <c r="BD26" s="474"/>
      <c r="BE26" s="474"/>
      <c r="BF26" s="474"/>
      <c r="BG26" s="475"/>
    </row>
    <row r="27" spans="2:59" ht="20.25" customHeight="1">
      <c r="B27" s="455"/>
      <c r="C27" s="472"/>
      <c r="D27" s="471"/>
      <c r="E27" s="505"/>
      <c r="F27" s="471"/>
      <c r="G27" s="489"/>
      <c r="H27" s="487"/>
      <c r="I27" s="487"/>
      <c r="J27" s="487"/>
      <c r="K27" s="488"/>
      <c r="L27" s="442"/>
      <c r="M27" s="443"/>
      <c r="N27" s="443"/>
      <c r="O27" s="444"/>
      <c r="P27" s="515" t="s">
        <v>56</v>
      </c>
      <c r="Q27" s="516"/>
      <c r="R27" s="517"/>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490"/>
      <c r="AY27" s="491"/>
      <c r="AZ27" s="492"/>
      <c r="BA27" s="493"/>
      <c r="BB27" s="506"/>
      <c r="BC27" s="507"/>
      <c r="BD27" s="507"/>
      <c r="BE27" s="507"/>
      <c r="BF27" s="507"/>
      <c r="BG27" s="508"/>
    </row>
    <row r="28" spans="2:59" ht="20.25" customHeight="1">
      <c r="B28" s="455">
        <f t="shared" ref="B28" si="10">B26+1</f>
        <v>7</v>
      </c>
      <c r="C28" s="470"/>
      <c r="D28" s="471"/>
      <c r="E28" s="483"/>
      <c r="F28" s="471"/>
      <c r="G28" s="486"/>
      <c r="H28" s="487"/>
      <c r="I28" s="487"/>
      <c r="J28" s="487"/>
      <c r="K28" s="488"/>
      <c r="L28" s="442"/>
      <c r="M28" s="443"/>
      <c r="N28" s="443"/>
      <c r="O28" s="444"/>
      <c r="P28" s="448" t="s">
        <v>55</v>
      </c>
      <c r="Q28" s="449"/>
      <c r="R28" s="450"/>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490">
        <f>IF($BC$3="計画",SUM(S29:AT29),IF($BC$3="実績",SUM(S29:AW29),""))</f>
        <v>0</v>
      </c>
      <c r="AY28" s="491"/>
      <c r="AZ28" s="492">
        <f t="shared" ref="AZ28" si="11">IF($BC$3="計画",AX28/4,IF($BC$3="実績",AX28/($BA$7/7),""))</f>
        <v>0</v>
      </c>
      <c r="BA28" s="493"/>
      <c r="BB28" s="473"/>
      <c r="BC28" s="474"/>
      <c r="BD28" s="474"/>
      <c r="BE28" s="474"/>
      <c r="BF28" s="474"/>
      <c r="BG28" s="475"/>
    </row>
    <row r="29" spans="2:59" ht="20.25" customHeight="1">
      <c r="B29" s="455"/>
      <c r="C29" s="472"/>
      <c r="D29" s="471"/>
      <c r="E29" s="505"/>
      <c r="F29" s="471"/>
      <c r="G29" s="489"/>
      <c r="H29" s="487"/>
      <c r="I29" s="487"/>
      <c r="J29" s="487"/>
      <c r="K29" s="488"/>
      <c r="L29" s="442"/>
      <c r="M29" s="443"/>
      <c r="N29" s="443"/>
      <c r="O29" s="444"/>
      <c r="P29" s="515" t="s">
        <v>56</v>
      </c>
      <c r="Q29" s="516"/>
      <c r="R29" s="517"/>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490"/>
      <c r="AY29" s="491"/>
      <c r="AZ29" s="492"/>
      <c r="BA29" s="493"/>
      <c r="BB29" s="506"/>
      <c r="BC29" s="507"/>
      <c r="BD29" s="507"/>
      <c r="BE29" s="507"/>
      <c r="BF29" s="507"/>
      <c r="BG29" s="508"/>
    </row>
    <row r="30" spans="2:59" ht="20.25" customHeight="1">
      <c r="B30" s="455">
        <f t="shared" ref="B30" si="12">B28+1</f>
        <v>8</v>
      </c>
      <c r="C30" s="470"/>
      <c r="D30" s="471"/>
      <c r="E30" s="483"/>
      <c r="F30" s="471"/>
      <c r="G30" s="486"/>
      <c r="H30" s="487"/>
      <c r="I30" s="487"/>
      <c r="J30" s="487"/>
      <c r="K30" s="488"/>
      <c r="L30" s="442"/>
      <c r="M30" s="443"/>
      <c r="N30" s="443"/>
      <c r="O30" s="444"/>
      <c r="P30" s="448" t="s">
        <v>55</v>
      </c>
      <c r="Q30" s="449"/>
      <c r="R30" s="450"/>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490">
        <f t="shared" ref="AX30" si="13">IF($BC$3="計画",SUM(S31:AT31),IF($BC$3="実績",SUM(S31:AW31),""))</f>
        <v>0</v>
      </c>
      <c r="AY30" s="491"/>
      <c r="AZ30" s="492">
        <f t="shared" ref="AZ30" si="14">IF($BC$3="計画",AX30/4,IF($BC$3="実績",AX30/($BA$7/7),""))</f>
        <v>0</v>
      </c>
      <c r="BA30" s="493"/>
      <c r="BB30" s="473"/>
      <c r="BC30" s="474"/>
      <c r="BD30" s="474"/>
      <c r="BE30" s="474"/>
      <c r="BF30" s="474"/>
      <c r="BG30" s="475"/>
    </row>
    <row r="31" spans="2:59" ht="20.25" customHeight="1">
      <c r="B31" s="455"/>
      <c r="C31" s="472"/>
      <c r="D31" s="471"/>
      <c r="E31" s="505"/>
      <c r="F31" s="471"/>
      <c r="G31" s="489"/>
      <c r="H31" s="487"/>
      <c r="I31" s="487"/>
      <c r="J31" s="487"/>
      <c r="K31" s="488"/>
      <c r="L31" s="442"/>
      <c r="M31" s="443"/>
      <c r="N31" s="443"/>
      <c r="O31" s="444"/>
      <c r="P31" s="515" t="s">
        <v>56</v>
      </c>
      <c r="Q31" s="516"/>
      <c r="R31" s="517"/>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490"/>
      <c r="AY31" s="491"/>
      <c r="AZ31" s="492"/>
      <c r="BA31" s="493"/>
      <c r="BB31" s="506"/>
      <c r="BC31" s="507"/>
      <c r="BD31" s="507"/>
      <c r="BE31" s="507"/>
      <c r="BF31" s="507"/>
      <c r="BG31" s="508"/>
    </row>
    <row r="32" spans="2:59" ht="20.25" customHeight="1">
      <c r="B32" s="455">
        <f>B30+1</f>
        <v>9</v>
      </c>
      <c r="C32" s="470"/>
      <c r="D32" s="471"/>
      <c r="E32" s="483"/>
      <c r="F32" s="471"/>
      <c r="G32" s="486"/>
      <c r="H32" s="487"/>
      <c r="I32" s="487"/>
      <c r="J32" s="487"/>
      <c r="K32" s="488"/>
      <c r="L32" s="442"/>
      <c r="M32" s="443"/>
      <c r="N32" s="443"/>
      <c r="O32" s="444"/>
      <c r="P32" s="448" t="s">
        <v>55</v>
      </c>
      <c r="Q32" s="449"/>
      <c r="R32" s="450"/>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490">
        <f t="shared" ref="AX32" si="15">IF($BC$3="計画",SUM(S33:AT33),IF($BC$3="実績",SUM(S33:AW33),""))</f>
        <v>0</v>
      </c>
      <c r="AY32" s="491"/>
      <c r="AZ32" s="492">
        <f t="shared" ref="AZ32" si="16">IF($BC$3="計画",AX32/4,IF($BC$3="実績",AX32/($BA$7/7),""))</f>
        <v>0</v>
      </c>
      <c r="BA32" s="493"/>
      <c r="BB32" s="509"/>
      <c r="BC32" s="510"/>
      <c r="BD32" s="510"/>
      <c r="BE32" s="510"/>
      <c r="BF32" s="510"/>
      <c r="BG32" s="511"/>
    </row>
    <row r="33" spans="2:59" ht="20.25" customHeight="1">
      <c r="B33" s="455"/>
      <c r="C33" s="472"/>
      <c r="D33" s="471"/>
      <c r="E33" s="505"/>
      <c r="F33" s="471"/>
      <c r="G33" s="489"/>
      <c r="H33" s="487"/>
      <c r="I33" s="487"/>
      <c r="J33" s="487"/>
      <c r="K33" s="488"/>
      <c r="L33" s="442"/>
      <c r="M33" s="443"/>
      <c r="N33" s="443"/>
      <c r="O33" s="444"/>
      <c r="P33" s="515" t="s">
        <v>56</v>
      </c>
      <c r="Q33" s="516"/>
      <c r="R33" s="517"/>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490"/>
      <c r="AY33" s="491"/>
      <c r="AZ33" s="492"/>
      <c r="BA33" s="493"/>
      <c r="BB33" s="512"/>
      <c r="BC33" s="513"/>
      <c r="BD33" s="513"/>
      <c r="BE33" s="513"/>
      <c r="BF33" s="513"/>
      <c r="BG33" s="514"/>
    </row>
    <row r="34" spans="2:59" ht="20.25" customHeight="1">
      <c r="B34" s="455">
        <f t="shared" ref="B34:B36" si="17">B32+1</f>
        <v>10</v>
      </c>
      <c r="C34" s="470"/>
      <c r="D34" s="471"/>
      <c r="E34" s="483"/>
      <c r="F34" s="471"/>
      <c r="G34" s="486"/>
      <c r="H34" s="487"/>
      <c r="I34" s="487"/>
      <c r="J34" s="487"/>
      <c r="K34" s="488"/>
      <c r="L34" s="442"/>
      <c r="M34" s="443"/>
      <c r="N34" s="443"/>
      <c r="O34" s="444"/>
      <c r="P34" s="448" t="s">
        <v>55</v>
      </c>
      <c r="Q34" s="449"/>
      <c r="R34" s="450"/>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490">
        <f t="shared" ref="AX34" si="18">IF($BC$3="計画",SUM(S35:AT35),IF($BC$3="実績",SUM(S35:AW35),""))</f>
        <v>0</v>
      </c>
      <c r="AY34" s="491"/>
      <c r="AZ34" s="492">
        <f t="shared" ref="AZ34" si="19">IF($BC$3="計画",AX34/4,IF($BC$3="実績",AX34/($BA$7/7),""))</f>
        <v>0</v>
      </c>
      <c r="BA34" s="493"/>
      <c r="BB34" s="473"/>
      <c r="BC34" s="474"/>
      <c r="BD34" s="474"/>
      <c r="BE34" s="474"/>
      <c r="BF34" s="474"/>
      <c r="BG34" s="475"/>
    </row>
    <row r="35" spans="2:59" ht="20.25" customHeight="1">
      <c r="B35" s="482"/>
      <c r="C35" s="472"/>
      <c r="D35" s="471"/>
      <c r="E35" s="484"/>
      <c r="F35" s="485"/>
      <c r="G35" s="489"/>
      <c r="H35" s="487"/>
      <c r="I35" s="487"/>
      <c r="J35" s="487"/>
      <c r="K35" s="488"/>
      <c r="L35" s="445"/>
      <c r="M35" s="446"/>
      <c r="N35" s="446"/>
      <c r="O35" s="447"/>
      <c r="P35" s="479" t="s">
        <v>56</v>
      </c>
      <c r="Q35" s="480"/>
      <c r="R35" s="481"/>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490"/>
      <c r="AY35" s="491"/>
      <c r="AZ35" s="492"/>
      <c r="BA35" s="493"/>
      <c r="BB35" s="476"/>
      <c r="BC35" s="477"/>
      <c r="BD35" s="477"/>
      <c r="BE35" s="477"/>
      <c r="BF35" s="477"/>
      <c r="BG35" s="478"/>
    </row>
    <row r="36" spans="2:59" ht="20.25" customHeight="1">
      <c r="B36" s="455">
        <f t="shared" si="17"/>
        <v>11</v>
      </c>
      <c r="C36" s="470"/>
      <c r="D36" s="471"/>
      <c r="E36" s="483"/>
      <c r="F36" s="471"/>
      <c r="G36" s="486"/>
      <c r="H36" s="487"/>
      <c r="I36" s="487"/>
      <c r="J36" s="487"/>
      <c r="K36" s="488"/>
      <c r="L36" s="442"/>
      <c r="M36" s="443"/>
      <c r="N36" s="443"/>
      <c r="O36" s="444"/>
      <c r="P36" s="448" t="s">
        <v>55</v>
      </c>
      <c r="Q36" s="449"/>
      <c r="R36" s="450"/>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490">
        <f t="shared" ref="AX36" si="20">IF($BC$3="計画",SUM(S37:AT37),IF($BC$3="実績",SUM(S37:AW37),""))</f>
        <v>0</v>
      </c>
      <c r="AY36" s="491"/>
      <c r="AZ36" s="492">
        <f t="shared" ref="AZ36" si="21">IF($BC$3="計画",AX36/4,IF($BC$3="実績",AX36/($BA$7/7),""))</f>
        <v>0</v>
      </c>
      <c r="BA36" s="493"/>
      <c r="BB36" s="473"/>
      <c r="BC36" s="474"/>
      <c r="BD36" s="474"/>
      <c r="BE36" s="474"/>
      <c r="BF36" s="474"/>
      <c r="BG36" s="475"/>
    </row>
    <row r="37" spans="2:59" ht="20.25" customHeight="1">
      <c r="B37" s="482"/>
      <c r="C37" s="472"/>
      <c r="D37" s="471"/>
      <c r="E37" s="484"/>
      <c r="F37" s="485"/>
      <c r="G37" s="489"/>
      <c r="H37" s="487"/>
      <c r="I37" s="487"/>
      <c r="J37" s="487"/>
      <c r="K37" s="488"/>
      <c r="L37" s="445"/>
      <c r="M37" s="446"/>
      <c r="N37" s="446"/>
      <c r="O37" s="447"/>
      <c r="P37" s="479" t="s">
        <v>56</v>
      </c>
      <c r="Q37" s="480"/>
      <c r="R37" s="481"/>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490"/>
      <c r="AY37" s="491"/>
      <c r="AZ37" s="492"/>
      <c r="BA37" s="493"/>
      <c r="BB37" s="476"/>
      <c r="BC37" s="477"/>
      <c r="BD37" s="477"/>
      <c r="BE37" s="477"/>
      <c r="BF37" s="477"/>
      <c r="BG37" s="478"/>
    </row>
    <row r="38" spans="2:59" ht="20.25" customHeight="1">
      <c r="B38" s="455">
        <f>B36+1</f>
        <v>12</v>
      </c>
      <c r="C38" s="470"/>
      <c r="D38" s="471"/>
      <c r="E38" s="483"/>
      <c r="F38" s="471"/>
      <c r="G38" s="486"/>
      <c r="H38" s="487"/>
      <c r="I38" s="487"/>
      <c r="J38" s="487"/>
      <c r="K38" s="488"/>
      <c r="L38" s="442"/>
      <c r="M38" s="443"/>
      <c r="N38" s="443"/>
      <c r="O38" s="444"/>
      <c r="P38" s="448" t="s">
        <v>55</v>
      </c>
      <c r="Q38" s="449"/>
      <c r="R38" s="450"/>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490">
        <f t="shared" ref="AX38" si="22">IF($BC$3="計画",SUM(S39:AT39),IF($BC$3="実績",SUM(S39:AW39),""))</f>
        <v>0</v>
      </c>
      <c r="AY38" s="491"/>
      <c r="AZ38" s="492">
        <f t="shared" ref="AZ38" si="23">IF($BC$3="計画",AX38/4,IF($BC$3="実績",AX38/($BA$7/7),""))</f>
        <v>0</v>
      </c>
      <c r="BA38" s="493"/>
      <c r="BB38" s="473"/>
      <c r="BC38" s="474"/>
      <c r="BD38" s="474"/>
      <c r="BE38" s="474"/>
      <c r="BF38" s="474"/>
      <c r="BG38" s="475"/>
    </row>
    <row r="39" spans="2:59" ht="20.25" customHeight="1">
      <c r="B39" s="482"/>
      <c r="C39" s="472"/>
      <c r="D39" s="471"/>
      <c r="E39" s="484"/>
      <c r="F39" s="485"/>
      <c r="G39" s="489"/>
      <c r="H39" s="487"/>
      <c r="I39" s="487"/>
      <c r="J39" s="487"/>
      <c r="K39" s="488"/>
      <c r="L39" s="445"/>
      <c r="M39" s="446"/>
      <c r="N39" s="446"/>
      <c r="O39" s="447"/>
      <c r="P39" s="479" t="s">
        <v>56</v>
      </c>
      <c r="Q39" s="480"/>
      <c r="R39" s="481"/>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490"/>
      <c r="AY39" s="491"/>
      <c r="AZ39" s="492"/>
      <c r="BA39" s="493"/>
      <c r="BB39" s="476"/>
      <c r="BC39" s="477"/>
      <c r="BD39" s="477"/>
      <c r="BE39" s="477"/>
      <c r="BF39" s="477"/>
      <c r="BG39" s="478"/>
    </row>
    <row r="40" spans="2:59" ht="20.25" customHeight="1">
      <c r="B40" s="455">
        <f>B38+1</f>
        <v>13</v>
      </c>
      <c r="C40" s="470"/>
      <c r="D40" s="471"/>
      <c r="E40" s="483"/>
      <c r="F40" s="471"/>
      <c r="G40" s="486"/>
      <c r="H40" s="487"/>
      <c r="I40" s="487"/>
      <c r="J40" s="487"/>
      <c r="K40" s="488"/>
      <c r="L40" s="442"/>
      <c r="M40" s="443"/>
      <c r="N40" s="443"/>
      <c r="O40" s="444"/>
      <c r="P40" s="448" t="s">
        <v>55</v>
      </c>
      <c r="Q40" s="449"/>
      <c r="R40" s="450"/>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490">
        <f t="shared" ref="AX40" si="24">IF($BC$3="計画",SUM(S41:AT41),IF($BC$3="実績",SUM(S41:AW41),""))</f>
        <v>0</v>
      </c>
      <c r="AY40" s="491"/>
      <c r="AZ40" s="492">
        <f t="shared" ref="AZ40" si="25">IF($BC$3="計画",AX40/4,IF($BC$3="実績",AX40/($BA$7/7),""))</f>
        <v>0</v>
      </c>
      <c r="BA40" s="493"/>
      <c r="BB40" s="473"/>
      <c r="BC40" s="474"/>
      <c r="BD40" s="474"/>
      <c r="BE40" s="474"/>
      <c r="BF40" s="474"/>
      <c r="BG40" s="475"/>
    </row>
    <row r="41" spans="2:59" ht="20.25" customHeight="1">
      <c r="B41" s="482"/>
      <c r="C41" s="472"/>
      <c r="D41" s="471"/>
      <c r="E41" s="484"/>
      <c r="F41" s="485"/>
      <c r="G41" s="489"/>
      <c r="H41" s="487"/>
      <c r="I41" s="487"/>
      <c r="J41" s="487"/>
      <c r="K41" s="488"/>
      <c r="L41" s="445"/>
      <c r="M41" s="446"/>
      <c r="N41" s="446"/>
      <c r="O41" s="447"/>
      <c r="P41" s="479" t="s">
        <v>56</v>
      </c>
      <c r="Q41" s="480"/>
      <c r="R41" s="481"/>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490"/>
      <c r="AY41" s="491"/>
      <c r="AZ41" s="492"/>
      <c r="BA41" s="493"/>
      <c r="BB41" s="476"/>
      <c r="BC41" s="477"/>
      <c r="BD41" s="477"/>
      <c r="BE41" s="477"/>
      <c r="BF41" s="477"/>
      <c r="BG41" s="478"/>
    </row>
    <row r="42" spans="2:59" ht="20.25" customHeight="1">
      <c r="B42" s="455">
        <f>B40+1</f>
        <v>14</v>
      </c>
      <c r="C42" s="470"/>
      <c r="D42" s="471"/>
      <c r="E42" s="483"/>
      <c r="F42" s="471"/>
      <c r="G42" s="486"/>
      <c r="H42" s="487"/>
      <c r="I42" s="487"/>
      <c r="J42" s="487"/>
      <c r="K42" s="488"/>
      <c r="L42" s="442"/>
      <c r="M42" s="443"/>
      <c r="N42" s="443"/>
      <c r="O42" s="444"/>
      <c r="P42" s="448" t="s">
        <v>55</v>
      </c>
      <c r="Q42" s="449"/>
      <c r="R42" s="450"/>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490">
        <f t="shared" ref="AX42" si="26">IF($BC$3="計画",SUM(S43:AT43),IF($BC$3="実績",SUM(S43:AW43),""))</f>
        <v>0</v>
      </c>
      <c r="AY42" s="491"/>
      <c r="AZ42" s="492">
        <f t="shared" ref="AZ42" si="27">IF($BC$3="計画",AX42/4,IF($BC$3="実績",AX42/($BA$7/7),""))</f>
        <v>0</v>
      </c>
      <c r="BA42" s="493"/>
      <c r="BB42" s="473"/>
      <c r="BC42" s="474"/>
      <c r="BD42" s="474"/>
      <c r="BE42" s="474"/>
      <c r="BF42" s="474"/>
      <c r="BG42" s="475"/>
    </row>
    <row r="43" spans="2:59" ht="20.25" customHeight="1">
      <c r="B43" s="482"/>
      <c r="C43" s="472"/>
      <c r="D43" s="471"/>
      <c r="E43" s="484"/>
      <c r="F43" s="485"/>
      <c r="G43" s="489"/>
      <c r="H43" s="487"/>
      <c r="I43" s="487"/>
      <c r="J43" s="487"/>
      <c r="K43" s="488"/>
      <c r="L43" s="445"/>
      <c r="M43" s="446"/>
      <c r="N43" s="446"/>
      <c r="O43" s="447"/>
      <c r="P43" s="479" t="s">
        <v>56</v>
      </c>
      <c r="Q43" s="480"/>
      <c r="R43" s="481"/>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490"/>
      <c r="AY43" s="491"/>
      <c r="AZ43" s="492"/>
      <c r="BA43" s="493"/>
      <c r="BB43" s="476"/>
      <c r="BC43" s="477"/>
      <c r="BD43" s="477"/>
      <c r="BE43" s="477"/>
      <c r="BF43" s="477"/>
      <c r="BG43" s="478"/>
    </row>
    <row r="44" spans="2:59" ht="20.25" customHeight="1">
      <c r="B44" s="455">
        <f>B42+1</f>
        <v>15</v>
      </c>
      <c r="C44" s="470"/>
      <c r="D44" s="471"/>
      <c r="E44" s="483"/>
      <c r="F44" s="471"/>
      <c r="G44" s="486"/>
      <c r="H44" s="487"/>
      <c r="I44" s="487"/>
      <c r="J44" s="487"/>
      <c r="K44" s="488"/>
      <c r="L44" s="442"/>
      <c r="M44" s="443"/>
      <c r="N44" s="443"/>
      <c r="O44" s="444"/>
      <c r="P44" s="448" t="s">
        <v>55</v>
      </c>
      <c r="Q44" s="449"/>
      <c r="R44" s="450"/>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490">
        <f t="shared" ref="AX44" si="28">IF($BC$3="計画",SUM(S45:AT45),IF($BC$3="実績",SUM(S45:AW45),""))</f>
        <v>0</v>
      </c>
      <c r="AY44" s="491"/>
      <c r="AZ44" s="492">
        <f t="shared" ref="AZ44" si="29">IF($BC$3="計画",AX44/4,IF($BC$3="実績",AX44/($BA$7/7),""))</f>
        <v>0</v>
      </c>
      <c r="BA44" s="493"/>
      <c r="BB44" s="473"/>
      <c r="BC44" s="474"/>
      <c r="BD44" s="474"/>
      <c r="BE44" s="474"/>
      <c r="BF44" s="474"/>
      <c r="BG44" s="475"/>
    </row>
    <row r="45" spans="2:59" ht="20.25" customHeight="1">
      <c r="B45" s="482"/>
      <c r="C45" s="472"/>
      <c r="D45" s="471"/>
      <c r="E45" s="484"/>
      <c r="F45" s="485"/>
      <c r="G45" s="489"/>
      <c r="H45" s="487"/>
      <c r="I45" s="487"/>
      <c r="J45" s="487"/>
      <c r="K45" s="488"/>
      <c r="L45" s="445"/>
      <c r="M45" s="446"/>
      <c r="N45" s="446"/>
      <c r="O45" s="447"/>
      <c r="P45" s="479" t="s">
        <v>56</v>
      </c>
      <c r="Q45" s="480"/>
      <c r="R45" s="481"/>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490"/>
      <c r="AY45" s="491"/>
      <c r="AZ45" s="492"/>
      <c r="BA45" s="493"/>
      <c r="BB45" s="476"/>
      <c r="BC45" s="477"/>
      <c r="BD45" s="477"/>
      <c r="BE45" s="477"/>
      <c r="BF45" s="477"/>
      <c r="BG45" s="478"/>
    </row>
    <row r="46" spans="2:59" ht="20.25" customHeight="1">
      <c r="B46" s="455">
        <f>B44+1</f>
        <v>16</v>
      </c>
      <c r="C46" s="470"/>
      <c r="D46" s="471"/>
      <c r="E46" s="483"/>
      <c r="F46" s="471"/>
      <c r="G46" s="486"/>
      <c r="H46" s="487"/>
      <c r="I46" s="487"/>
      <c r="J46" s="487"/>
      <c r="K46" s="488"/>
      <c r="L46" s="442"/>
      <c r="M46" s="443"/>
      <c r="N46" s="443"/>
      <c r="O46" s="444"/>
      <c r="P46" s="448" t="s">
        <v>55</v>
      </c>
      <c r="Q46" s="449"/>
      <c r="R46" s="450"/>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490">
        <f t="shared" ref="AX46" si="30">IF($BC$3="計画",SUM(S47:AT47),IF($BC$3="実績",SUM(S47:AW47),""))</f>
        <v>0</v>
      </c>
      <c r="AY46" s="491"/>
      <c r="AZ46" s="492">
        <f t="shared" ref="AZ46" si="31">IF($BC$3="計画",AX46/4,IF($BC$3="実績",AX46/($BA$7/7),""))</f>
        <v>0</v>
      </c>
      <c r="BA46" s="493"/>
      <c r="BB46" s="473"/>
      <c r="BC46" s="474"/>
      <c r="BD46" s="474"/>
      <c r="BE46" s="474"/>
      <c r="BF46" s="474"/>
      <c r="BG46" s="475"/>
    </row>
    <row r="47" spans="2:59" ht="20.25" customHeight="1">
      <c r="B47" s="482"/>
      <c r="C47" s="472"/>
      <c r="D47" s="471"/>
      <c r="E47" s="484"/>
      <c r="F47" s="485"/>
      <c r="G47" s="489"/>
      <c r="H47" s="487"/>
      <c r="I47" s="487"/>
      <c r="J47" s="487"/>
      <c r="K47" s="488"/>
      <c r="L47" s="445"/>
      <c r="M47" s="446"/>
      <c r="N47" s="446"/>
      <c r="O47" s="447"/>
      <c r="P47" s="479" t="s">
        <v>56</v>
      </c>
      <c r="Q47" s="480"/>
      <c r="R47" s="481"/>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490"/>
      <c r="AY47" s="491"/>
      <c r="AZ47" s="492"/>
      <c r="BA47" s="493"/>
      <c r="BB47" s="476"/>
      <c r="BC47" s="477"/>
      <c r="BD47" s="477"/>
      <c r="BE47" s="477"/>
      <c r="BF47" s="477"/>
      <c r="BG47" s="478"/>
    </row>
    <row r="48" spans="2:59" ht="20.25" customHeight="1">
      <c r="B48" s="455">
        <f>B46+1</f>
        <v>17</v>
      </c>
      <c r="C48" s="470"/>
      <c r="D48" s="471"/>
      <c r="E48" s="483"/>
      <c r="F48" s="471"/>
      <c r="G48" s="486"/>
      <c r="H48" s="487"/>
      <c r="I48" s="487"/>
      <c r="J48" s="487"/>
      <c r="K48" s="488"/>
      <c r="L48" s="442"/>
      <c r="M48" s="443"/>
      <c r="N48" s="443"/>
      <c r="O48" s="444"/>
      <c r="P48" s="448" t="s">
        <v>55</v>
      </c>
      <c r="Q48" s="449"/>
      <c r="R48" s="450"/>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490">
        <f t="shared" ref="AX48" si="32">IF($BC$3="計画",SUM(S49:AT49),IF($BC$3="実績",SUM(S49:AW49),""))</f>
        <v>0</v>
      </c>
      <c r="AY48" s="491"/>
      <c r="AZ48" s="492">
        <f t="shared" ref="AZ48" si="33">IF($BC$3="計画",AX48/4,IF($BC$3="実績",AX48/($BA$7/7),""))</f>
        <v>0</v>
      </c>
      <c r="BA48" s="493"/>
      <c r="BB48" s="473"/>
      <c r="BC48" s="474"/>
      <c r="BD48" s="474"/>
      <c r="BE48" s="474"/>
      <c r="BF48" s="474"/>
      <c r="BG48" s="475"/>
    </row>
    <row r="49" spans="1:60" ht="20.25" customHeight="1">
      <c r="B49" s="482"/>
      <c r="C49" s="472"/>
      <c r="D49" s="471"/>
      <c r="E49" s="484"/>
      <c r="F49" s="485"/>
      <c r="G49" s="489"/>
      <c r="H49" s="487"/>
      <c r="I49" s="487"/>
      <c r="J49" s="487"/>
      <c r="K49" s="488"/>
      <c r="L49" s="445"/>
      <c r="M49" s="446"/>
      <c r="N49" s="446"/>
      <c r="O49" s="447"/>
      <c r="P49" s="479" t="s">
        <v>56</v>
      </c>
      <c r="Q49" s="480"/>
      <c r="R49" s="481"/>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490"/>
      <c r="AY49" s="491"/>
      <c r="AZ49" s="492"/>
      <c r="BA49" s="493"/>
      <c r="BB49" s="476"/>
      <c r="BC49" s="477"/>
      <c r="BD49" s="477"/>
      <c r="BE49" s="477"/>
      <c r="BF49" s="477"/>
      <c r="BG49" s="478"/>
    </row>
    <row r="50" spans="1:60" ht="20.25" customHeight="1">
      <c r="B50" s="455">
        <f>B48+1</f>
        <v>18</v>
      </c>
      <c r="C50" s="470"/>
      <c r="D50" s="471"/>
      <c r="E50" s="483"/>
      <c r="F50" s="471"/>
      <c r="G50" s="486"/>
      <c r="H50" s="487"/>
      <c r="I50" s="487"/>
      <c r="J50" s="487"/>
      <c r="K50" s="488"/>
      <c r="L50" s="442"/>
      <c r="M50" s="443"/>
      <c r="N50" s="443"/>
      <c r="O50" s="444"/>
      <c r="P50" s="448" t="s">
        <v>55</v>
      </c>
      <c r="Q50" s="449"/>
      <c r="R50" s="450"/>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490">
        <f t="shared" ref="AX50" si="34">IF($BC$3="計画",SUM(S51:AT51),IF($BC$3="実績",SUM(S51:AW51),""))</f>
        <v>0</v>
      </c>
      <c r="AY50" s="491"/>
      <c r="AZ50" s="492">
        <f t="shared" ref="AZ50" si="35">IF($BC$3="計画",AX50/4,IF($BC$3="実績",AX50/($BA$7/7),""))</f>
        <v>0</v>
      </c>
      <c r="BA50" s="493"/>
      <c r="BB50" s="473"/>
      <c r="BC50" s="474"/>
      <c r="BD50" s="474"/>
      <c r="BE50" s="474"/>
      <c r="BF50" s="474"/>
      <c r="BG50" s="475"/>
    </row>
    <row r="51" spans="1:60" ht="20.25" customHeight="1" thickBot="1">
      <c r="B51" s="455"/>
      <c r="C51" s="562"/>
      <c r="D51" s="563"/>
      <c r="E51" s="505"/>
      <c r="F51" s="471"/>
      <c r="G51" s="489"/>
      <c r="H51" s="487"/>
      <c r="I51" s="487"/>
      <c r="J51" s="487"/>
      <c r="K51" s="488"/>
      <c r="L51" s="442"/>
      <c r="M51" s="443"/>
      <c r="N51" s="443"/>
      <c r="O51" s="444"/>
      <c r="P51" s="515" t="s">
        <v>56</v>
      </c>
      <c r="Q51" s="516"/>
      <c r="R51" s="517"/>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490"/>
      <c r="AY51" s="491"/>
      <c r="AZ51" s="492"/>
      <c r="BA51" s="493"/>
      <c r="BB51" s="506"/>
      <c r="BC51" s="507"/>
      <c r="BD51" s="507"/>
      <c r="BE51" s="507"/>
      <c r="BF51" s="507"/>
      <c r="BG51" s="508"/>
    </row>
    <row r="52" spans="1:60" ht="20.25" customHeight="1" thickBot="1">
      <c r="B52" s="27"/>
      <c r="C52" s="102"/>
      <c r="D52" s="102"/>
      <c r="E52" s="102"/>
      <c r="F52" s="102"/>
      <c r="G52" s="102"/>
      <c r="H52" s="102"/>
      <c r="I52" s="102"/>
      <c r="J52" s="102"/>
      <c r="K52" s="102"/>
      <c r="L52" s="102"/>
      <c r="M52" s="102"/>
      <c r="N52" s="102"/>
      <c r="O52" s="102"/>
      <c r="P52" s="102"/>
      <c r="Q52" s="102"/>
      <c r="R52" s="103"/>
      <c r="S52" s="560"/>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497">
        <f>SUM(AX16:AY51)</f>
        <v>580</v>
      </c>
      <c r="AY52" s="498"/>
      <c r="AZ52" s="499">
        <f>SUM(AZ16:BA51)</f>
        <v>145</v>
      </c>
      <c r="BA52" s="500"/>
      <c r="BB52" s="494"/>
      <c r="BC52" s="495"/>
      <c r="BD52" s="495"/>
      <c r="BE52" s="495"/>
      <c r="BF52" s="495"/>
      <c r="BG52" s="496"/>
    </row>
    <row r="53" spans="1:60" ht="20.25" customHeight="1">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c r="A56" s="1"/>
      <c r="B56" s="1"/>
      <c r="C56" s="1"/>
      <c r="D56" s="417" t="s">
        <v>78</v>
      </c>
      <c r="E56" s="417"/>
      <c r="F56" s="417" t="s">
        <v>79</v>
      </c>
      <c r="G56" s="417"/>
      <c r="H56" s="417"/>
      <c r="I56" s="417"/>
      <c r="J56" s="1"/>
      <c r="K56" s="423" t="s">
        <v>82</v>
      </c>
      <c r="L56" s="423"/>
      <c r="M56" s="423"/>
      <c r="N56" s="423"/>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c r="A57" s="1"/>
      <c r="B57" s="1"/>
      <c r="C57" s="1"/>
      <c r="D57" s="413"/>
      <c r="E57" s="413"/>
      <c r="F57" s="413" t="s">
        <v>80</v>
      </c>
      <c r="G57" s="413"/>
      <c r="H57" s="413" t="s">
        <v>81</v>
      </c>
      <c r="I57" s="413"/>
      <c r="J57" s="1"/>
      <c r="K57" s="413" t="s">
        <v>80</v>
      </c>
      <c r="L57" s="413"/>
      <c r="M57" s="413" t="s">
        <v>81</v>
      </c>
      <c r="N57" s="413"/>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c r="C58" s="1"/>
      <c r="D58" s="412" t="s">
        <v>3</v>
      </c>
      <c r="E58" s="412"/>
      <c r="F58" s="425">
        <f>SUMIFS($AX$16:$AY$51,$C$16:$D$51,"介護支援専門員",$E$16:$F$51,"A")</f>
        <v>319.99999999999994</v>
      </c>
      <c r="G58" s="425"/>
      <c r="H58" s="424">
        <f>SUMIFS($AZ$16:$BA$51,$C$16:$D$51,"介護支援専門員",$E$16:$F$51,"A")</f>
        <v>79.999999999999986</v>
      </c>
      <c r="I58" s="424"/>
      <c r="J58" s="1"/>
      <c r="K58" s="419">
        <v>0</v>
      </c>
      <c r="L58" s="419"/>
      <c r="M58" s="420">
        <v>0</v>
      </c>
      <c r="N58" s="420"/>
      <c r="P58" s="421">
        <v>2</v>
      </c>
      <c r="Q58" s="42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c r="C59" s="1"/>
      <c r="D59" s="412" t="s">
        <v>4</v>
      </c>
      <c r="E59" s="412"/>
      <c r="F59" s="425">
        <f>SUMIFS($AX$16:$AY$51,$C$16:$D$51,"介護支援専門員",$E$16:$F$51,"B")</f>
        <v>80</v>
      </c>
      <c r="G59" s="425"/>
      <c r="H59" s="424">
        <f>SUMIFS($AZ$16:$BA$51,$C$16:$D$51,"介護支援専門員",$E$16:$F$51,"B")</f>
        <v>20</v>
      </c>
      <c r="I59" s="424"/>
      <c r="J59" s="1"/>
      <c r="K59" s="419">
        <v>80</v>
      </c>
      <c r="L59" s="419"/>
      <c r="M59" s="420">
        <v>20</v>
      </c>
      <c r="N59" s="420"/>
      <c r="P59" s="421">
        <v>0</v>
      </c>
      <c r="Q59" s="42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c r="C60" s="1"/>
      <c r="D60" s="412" t="s">
        <v>5</v>
      </c>
      <c r="E60" s="412"/>
      <c r="F60" s="425">
        <f>SUMIFS($AX$16:$AY$51,$C$16:$D$51,"介護支援専門員",$E$16:$F$51,"C")</f>
        <v>100</v>
      </c>
      <c r="G60" s="425"/>
      <c r="H60" s="424">
        <f>SUMIFS($AZ$16:$BA$51,$C$16:$D$51,"介護支援専門員",$E$16:$F$51,"C")</f>
        <v>25</v>
      </c>
      <c r="I60" s="424"/>
      <c r="J60" s="1"/>
      <c r="K60" s="419">
        <v>100</v>
      </c>
      <c r="L60" s="419"/>
      <c r="M60" s="428">
        <v>25</v>
      </c>
      <c r="N60" s="428"/>
      <c r="P60" s="429" t="s">
        <v>74</v>
      </c>
      <c r="Q60" s="430"/>
      <c r="R60" s="111"/>
      <c r="S60" s="110"/>
    </row>
    <row r="61" spans="1:60" ht="20.25" customHeight="1">
      <c r="C61" s="1"/>
      <c r="D61" s="412" t="s">
        <v>6</v>
      </c>
      <c r="E61" s="412"/>
      <c r="F61" s="425">
        <f>SUMIFS($AX$16:$AY$51,$C$16:$D$51,"介護支援専門員",$E$16:$F$51,"D")</f>
        <v>0</v>
      </c>
      <c r="G61" s="425"/>
      <c r="H61" s="424">
        <f>SUMIFS($AZ$16:$BA$51,$C$16:$D$51,"介護支援専門員",$E$16:$F$51,"D")</f>
        <v>0</v>
      </c>
      <c r="I61" s="424"/>
      <c r="J61" s="1"/>
      <c r="K61" s="419">
        <v>0</v>
      </c>
      <c r="L61" s="419"/>
      <c r="M61" s="428">
        <v>0</v>
      </c>
      <c r="N61" s="428"/>
      <c r="P61" s="429" t="s">
        <v>74</v>
      </c>
      <c r="Q61" s="430"/>
      <c r="R61" s="111"/>
      <c r="S61" s="110"/>
    </row>
    <row r="62" spans="1:60" ht="20.25" customHeight="1">
      <c r="C62" s="1"/>
      <c r="D62" s="412" t="s">
        <v>63</v>
      </c>
      <c r="E62" s="412"/>
      <c r="F62" s="425">
        <f>SUM(F58:G61)</f>
        <v>499.99999999999994</v>
      </c>
      <c r="G62" s="425"/>
      <c r="H62" s="424">
        <f>SUM(H58:I61)</f>
        <v>124.99999999999999</v>
      </c>
      <c r="I62" s="424"/>
      <c r="J62" s="1"/>
      <c r="K62" s="425">
        <f>SUM(K58:L61)</f>
        <v>180</v>
      </c>
      <c r="L62" s="425"/>
      <c r="M62" s="424">
        <f>SUM(M58:N61)</f>
        <v>45</v>
      </c>
      <c r="N62" s="424"/>
      <c r="P62" s="426">
        <f>SUM(P58:Q59)</f>
        <v>2</v>
      </c>
      <c r="Q62" s="427"/>
      <c r="R62" s="111"/>
      <c r="S62" s="110"/>
    </row>
    <row r="63" spans="1:60" ht="20.25" customHeight="1">
      <c r="C63" s="112"/>
      <c r="D63" s="113"/>
      <c r="E63" s="113"/>
      <c r="F63" s="113"/>
      <c r="G63" s="113"/>
      <c r="H63" s="114"/>
      <c r="I63" s="114"/>
      <c r="J63" s="114"/>
      <c r="K63" s="115"/>
      <c r="L63" s="115"/>
      <c r="M63" s="115"/>
      <c r="N63" s="108"/>
      <c r="O63" s="109"/>
      <c r="P63" s="110"/>
      <c r="Q63" s="110"/>
      <c r="R63" s="110"/>
      <c r="S63" s="110"/>
    </row>
    <row r="64" spans="1:60" ht="20.25" customHeight="1">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c r="C65" s="112"/>
      <c r="D65" s="1" t="s">
        <v>83</v>
      </c>
      <c r="E65" s="1"/>
      <c r="F65" s="1"/>
      <c r="G65" s="1"/>
      <c r="H65" s="1"/>
      <c r="I65" s="1" t="s">
        <v>85</v>
      </c>
      <c r="J65" s="1"/>
      <c r="K65" s="1"/>
      <c r="L65" s="1"/>
      <c r="M65" s="2"/>
      <c r="N65" s="1"/>
      <c r="O65" s="1"/>
      <c r="P65" s="1"/>
      <c r="Q65" s="1"/>
      <c r="R65" s="110"/>
      <c r="S65" s="110"/>
      <c r="U65" s="412" t="s">
        <v>7</v>
      </c>
      <c r="V65" s="412"/>
      <c r="W65" s="412" t="s">
        <v>8</v>
      </c>
      <c r="X65" s="412"/>
      <c r="Y65" s="412"/>
      <c r="Z65" s="412"/>
    </row>
    <row r="66" spans="3:34" ht="20.25" customHeight="1">
      <c r="C66" s="112"/>
      <c r="D66" s="1" t="s">
        <v>84</v>
      </c>
      <c r="E66" s="1"/>
      <c r="F66" s="1"/>
      <c r="G66" s="1"/>
      <c r="H66" s="1"/>
      <c r="I66" s="1" t="s">
        <v>86</v>
      </c>
      <c r="J66" s="1"/>
      <c r="K66" s="1"/>
      <c r="L66" s="1"/>
      <c r="M66" s="2"/>
      <c r="N66" s="1" t="s">
        <v>87</v>
      </c>
      <c r="O66" s="1"/>
      <c r="P66" s="1"/>
      <c r="Q66" s="1"/>
      <c r="R66" s="110"/>
      <c r="S66" s="110"/>
      <c r="U66" s="412" t="s">
        <v>3</v>
      </c>
      <c r="V66" s="412"/>
      <c r="W66" s="412" t="s">
        <v>107</v>
      </c>
      <c r="X66" s="412"/>
      <c r="Y66" s="412"/>
      <c r="Z66" s="412"/>
    </row>
    <row r="67" spans="3:34" ht="20.25" customHeight="1">
      <c r="C67" s="111"/>
      <c r="D67" s="416">
        <f>M62</f>
        <v>45</v>
      </c>
      <c r="E67" s="412"/>
      <c r="F67" s="412"/>
      <c r="G67" s="412"/>
      <c r="H67" s="107" t="s">
        <v>64</v>
      </c>
      <c r="I67" s="412">
        <f>$AW$5</f>
        <v>40</v>
      </c>
      <c r="J67" s="412"/>
      <c r="K67" s="412"/>
      <c r="L67" s="412"/>
      <c r="M67" s="107" t="s">
        <v>65</v>
      </c>
      <c r="N67" s="414">
        <f>ROUNDDOWN(D67/I67,1)</f>
        <v>1.1000000000000001</v>
      </c>
      <c r="O67" s="414"/>
      <c r="P67" s="414"/>
      <c r="Q67" s="414"/>
      <c r="R67" s="111"/>
      <c r="S67" s="111"/>
      <c r="U67" s="412" t="s">
        <v>4</v>
      </c>
      <c r="V67" s="412"/>
      <c r="W67" s="412" t="s">
        <v>108</v>
      </c>
      <c r="X67" s="412"/>
      <c r="Y67" s="412"/>
      <c r="Z67" s="412"/>
    </row>
    <row r="68" spans="3:34" ht="20.25" customHeight="1">
      <c r="C68" s="111"/>
      <c r="D68" s="1"/>
      <c r="E68" s="1"/>
      <c r="F68" s="1"/>
      <c r="G68" s="1"/>
      <c r="H68" s="1"/>
      <c r="I68" s="1"/>
      <c r="J68" s="1"/>
      <c r="K68" s="1"/>
      <c r="L68" s="1"/>
      <c r="M68" s="2"/>
      <c r="N68" s="1" t="s">
        <v>147</v>
      </c>
      <c r="O68" s="1"/>
      <c r="P68" s="1"/>
      <c r="Q68" s="1"/>
      <c r="R68" s="111"/>
      <c r="S68" s="111"/>
      <c r="U68" s="412" t="s">
        <v>5</v>
      </c>
      <c r="V68" s="412"/>
      <c r="W68" s="412" t="s">
        <v>109</v>
      </c>
      <c r="X68" s="412"/>
      <c r="Y68" s="412"/>
      <c r="Z68" s="412"/>
    </row>
    <row r="69" spans="3:34" ht="20.25" customHeight="1">
      <c r="C69" s="111"/>
      <c r="D69" s="1" t="s">
        <v>166</v>
      </c>
      <c r="E69" s="1"/>
      <c r="F69" s="1"/>
      <c r="G69" s="1"/>
      <c r="H69" s="1"/>
      <c r="I69" s="1"/>
      <c r="J69" s="1"/>
      <c r="K69" s="1"/>
      <c r="L69" s="1"/>
      <c r="M69" s="2"/>
      <c r="N69" s="1"/>
      <c r="O69" s="1"/>
      <c r="P69" s="1"/>
      <c r="Q69" s="1"/>
      <c r="R69" s="111"/>
      <c r="S69" s="111"/>
      <c r="U69" s="412" t="s">
        <v>6</v>
      </c>
      <c r="V69" s="412"/>
      <c r="W69" s="412" t="s">
        <v>145</v>
      </c>
      <c r="X69" s="412"/>
      <c r="Y69" s="412"/>
      <c r="Z69" s="412"/>
    </row>
    <row r="70" spans="3:34" ht="20.25" customHeight="1">
      <c r="C70" s="111"/>
      <c r="D70" s="1" t="s">
        <v>92</v>
      </c>
      <c r="E70" s="1"/>
      <c r="F70" s="1"/>
      <c r="G70" s="1"/>
      <c r="H70" s="1"/>
      <c r="I70" s="1"/>
      <c r="J70" s="1"/>
      <c r="K70" s="1"/>
      <c r="L70" s="1"/>
      <c r="M70" s="2"/>
      <c r="N70" s="417"/>
      <c r="O70" s="417"/>
      <c r="P70" s="417"/>
      <c r="Q70" s="417"/>
      <c r="R70" s="111"/>
      <c r="S70" s="111"/>
    </row>
    <row r="71" spans="3:34" ht="20.25" customHeight="1">
      <c r="C71" s="111"/>
      <c r="D71" s="10" t="s">
        <v>88</v>
      </c>
      <c r="I71" s="1" t="s">
        <v>91</v>
      </c>
      <c r="N71" s="413" t="s">
        <v>63</v>
      </c>
      <c r="O71" s="413"/>
      <c r="P71" s="413"/>
      <c r="Q71" s="413"/>
      <c r="R71" s="111"/>
      <c r="S71" s="117" t="s">
        <v>180</v>
      </c>
      <c r="T71" s="118"/>
      <c r="U71" s="118"/>
      <c r="V71" s="118"/>
    </row>
    <row r="72" spans="3:34" ht="20.25" customHeight="1">
      <c r="C72" s="111"/>
      <c r="D72" s="412">
        <f>P62</f>
        <v>2</v>
      </c>
      <c r="E72" s="412"/>
      <c r="F72" s="412"/>
      <c r="G72" s="412"/>
      <c r="H72" s="107" t="s">
        <v>171</v>
      </c>
      <c r="I72" s="414">
        <f>N67</f>
        <v>1.1000000000000001</v>
      </c>
      <c r="J72" s="414"/>
      <c r="K72" s="414"/>
      <c r="L72" s="414"/>
      <c r="M72" s="107" t="s">
        <v>65</v>
      </c>
      <c r="N72" s="415">
        <f>ROUNDDOWN(D72+I72,1)</f>
        <v>3.1</v>
      </c>
      <c r="O72" s="415"/>
      <c r="P72" s="415"/>
      <c r="Q72" s="415"/>
      <c r="R72" s="111"/>
      <c r="S72" s="418">
        <f>IF(BA9="","",ROUNDUP(BA9/35,0))</f>
        <v>3</v>
      </c>
      <c r="T72" s="418"/>
      <c r="U72" s="418"/>
      <c r="V72" s="418"/>
    </row>
    <row r="73" spans="3:34" ht="20.25" customHeight="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AP1:BD1"/>
    <mergeCell ref="X2:Y2"/>
    <mergeCell ref="AA2:AB2"/>
    <mergeCell ref="AE2:AF2"/>
    <mergeCell ref="AP2:BD2"/>
    <mergeCell ref="BC3:BF3"/>
    <mergeCell ref="K7:M7"/>
    <mergeCell ref="O7:Q7"/>
    <mergeCell ref="S7:T7"/>
    <mergeCell ref="BA7:BB7"/>
    <mergeCell ref="B8:U8"/>
    <mergeCell ref="B9:U9"/>
    <mergeCell ref="B4:I4"/>
    <mergeCell ref="AS5:AT5"/>
    <mergeCell ref="AW5:AX5"/>
    <mergeCell ref="BA5:BB5"/>
    <mergeCell ref="K6:M6"/>
    <mergeCell ref="O6:Q6"/>
    <mergeCell ref="S6:T6"/>
    <mergeCell ref="BA9:BB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F58:G58"/>
    <mergeCell ref="H58:I58"/>
    <mergeCell ref="F59:G59"/>
    <mergeCell ref="H59:I59"/>
    <mergeCell ref="D58:E58"/>
    <mergeCell ref="K58:L58"/>
    <mergeCell ref="M58:N58"/>
    <mergeCell ref="P58:Q58"/>
    <mergeCell ref="D59:E59"/>
    <mergeCell ref="K59:L59"/>
    <mergeCell ref="M59:N59"/>
    <mergeCell ref="P59:Q59"/>
    <mergeCell ref="W69:Z69"/>
    <mergeCell ref="F62:G62"/>
    <mergeCell ref="U65:V65"/>
    <mergeCell ref="W65:Z65"/>
    <mergeCell ref="U66:V66"/>
    <mergeCell ref="W66:Z66"/>
    <mergeCell ref="D67:G67"/>
    <mergeCell ref="I67:L67"/>
    <mergeCell ref="N67:Q67"/>
    <mergeCell ref="U67:V67"/>
    <mergeCell ref="W67:Z67"/>
    <mergeCell ref="U68:V68"/>
    <mergeCell ref="W68:Z68"/>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s>
  <phoneticPr fontId="1"/>
  <conditionalFormatting sqref="P54:AH54 P57:Q57 S62 P62 P59:P60 P63:S64 P55:S55 S57:S60">
    <cfRule type="expression" dxfId="8" priority="10">
      <formula>OR(#REF!=$B53,#REF!=$B53)</formula>
    </cfRule>
  </conditionalFormatting>
  <conditionalFormatting sqref="P66:S66">
    <cfRule type="expression" dxfId="7" priority="11">
      <formula>OR(#REF!=$B53,#REF!=$B53)</formula>
    </cfRule>
  </conditionalFormatting>
  <conditionalFormatting sqref="P61 S61">
    <cfRule type="expression" dxfId="6" priority="12">
      <formula>OR(#REF!=$B53,#REF!=$B53)</formula>
    </cfRule>
  </conditionalFormatting>
  <conditionalFormatting sqref="P56:Q56 P65:S65 S56">
    <cfRule type="expression" dxfId="5" priority="13">
      <formula>OR(#REF!=$B54,#REF!=$B54)</formula>
    </cfRule>
  </conditionalFormatting>
  <conditionalFormatting sqref="U65:Z67">
    <cfRule type="expression" dxfId="4" priority="2">
      <formula>OR(#REF!=$B55,#REF!=$B55)</formula>
    </cfRule>
  </conditionalFormatting>
  <conditionalFormatting sqref="U69:Z69">
    <cfRule type="expression" dxfId="3" priority="3">
      <formula>OR(#REF!=$B47,#REF!=$B47)</formula>
    </cfRule>
  </conditionalFormatting>
  <conditionalFormatting sqref="U64:Z64">
    <cfRule type="expression" dxfId="2" priority="4">
      <formula>OR(#REF!=$B47,#REF!=$B47)</formula>
    </cfRule>
  </conditionalFormatting>
  <conditionalFormatting sqref="U68:Z68">
    <cfRule type="expression" dxfId="1" priority="5">
      <formula>OR(#REF!=$B57,#REF!=$B57)</formula>
    </cfRule>
  </conditionalFormatting>
  <conditionalFormatting sqref="P58">
    <cfRule type="expression" dxfId="0"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39"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M20" sqref="M20"/>
    </sheetView>
  </sheetViews>
  <sheetFormatPr defaultRowHeight="18.75"/>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c r="B1" s="58" t="s">
        <v>115</v>
      </c>
    </row>
    <row r="2" spans="2:11">
      <c r="B2" s="30" t="s">
        <v>114</v>
      </c>
      <c r="E2" s="119" t="s">
        <v>191</v>
      </c>
      <c r="I2" s="120" t="s">
        <v>192</v>
      </c>
    </row>
    <row r="3" spans="2:11">
      <c r="B3" s="28" t="s">
        <v>69</v>
      </c>
      <c r="C3" s="28" t="s">
        <v>7</v>
      </c>
      <c r="E3" s="28" t="s">
        <v>51</v>
      </c>
      <c r="F3" s="28"/>
      <c r="G3" s="28" t="s">
        <v>52</v>
      </c>
      <c r="I3" s="28" t="s">
        <v>54</v>
      </c>
      <c r="K3" s="28" t="s">
        <v>53</v>
      </c>
    </row>
    <row r="4" spans="2:11">
      <c r="B4" s="144" t="s">
        <v>70</v>
      </c>
      <c r="C4" s="145" t="s">
        <v>67</v>
      </c>
      <c r="D4" s="144" t="s">
        <v>71</v>
      </c>
      <c r="E4" s="146" t="s">
        <v>74</v>
      </c>
      <c r="F4" s="144" t="s">
        <v>50</v>
      </c>
      <c r="G4" s="146" t="s">
        <v>74</v>
      </c>
      <c r="H4" s="147" t="s">
        <v>17</v>
      </c>
      <c r="I4" s="146" t="s">
        <v>74</v>
      </c>
      <c r="J4" s="148" t="s">
        <v>21</v>
      </c>
      <c r="K4" s="99" t="s">
        <v>74</v>
      </c>
    </row>
    <row r="5" spans="2:11">
      <c r="B5" s="144" t="s">
        <v>72</v>
      </c>
      <c r="C5" s="145" t="s">
        <v>68</v>
      </c>
      <c r="D5" s="144" t="s">
        <v>71</v>
      </c>
      <c r="E5" s="146" t="s">
        <v>74</v>
      </c>
      <c r="F5" s="144" t="s">
        <v>50</v>
      </c>
      <c r="G5" s="146" t="s">
        <v>74</v>
      </c>
      <c r="H5" s="147" t="s">
        <v>17</v>
      </c>
      <c r="I5" s="146" t="s">
        <v>74</v>
      </c>
      <c r="J5" s="148" t="s">
        <v>21</v>
      </c>
      <c r="K5" s="99" t="s">
        <v>74</v>
      </c>
    </row>
    <row r="6" spans="2:11">
      <c r="B6" s="144" t="s">
        <v>94</v>
      </c>
      <c r="C6" s="145" t="s">
        <v>93</v>
      </c>
      <c r="D6" s="144" t="s">
        <v>71</v>
      </c>
      <c r="E6" s="146" t="s">
        <v>74</v>
      </c>
      <c r="F6" s="144" t="s">
        <v>50</v>
      </c>
      <c r="G6" s="146" t="s">
        <v>74</v>
      </c>
      <c r="H6" s="147" t="s">
        <v>17</v>
      </c>
      <c r="I6" s="146" t="s">
        <v>74</v>
      </c>
      <c r="J6" s="148" t="s">
        <v>21</v>
      </c>
      <c r="K6" s="99" t="s">
        <v>74</v>
      </c>
    </row>
    <row r="7" spans="2:11">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c r="B10" s="144"/>
      <c r="C10" s="145" t="s">
        <v>27</v>
      </c>
      <c r="D10" s="144" t="s">
        <v>71</v>
      </c>
      <c r="E10" s="146">
        <v>0.33333333333333331</v>
      </c>
      <c r="F10" s="144" t="s">
        <v>50</v>
      </c>
      <c r="G10" s="146">
        <v>0.54166666666666663</v>
      </c>
      <c r="H10" s="147" t="s">
        <v>17</v>
      </c>
      <c r="I10" s="146">
        <v>0</v>
      </c>
      <c r="J10" s="148" t="s">
        <v>21</v>
      </c>
      <c r="K10" s="99">
        <f t="shared" si="0"/>
        <v>5</v>
      </c>
    </row>
    <row r="11" spans="2:11">
      <c r="B11" s="144"/>
      <c r="C11" s="145" t="s">
        <v>28</v>
      </c>
      <c r="D11" s="144" t="s">
        <v>71</v>
      </c>
      <c r="E11" s="146">
        <v>0.54166666666666663</v>
      </c>
      <c r="F11" s="144" t="s">
        <v>50</v>
      </c>
      <c r="G11" s="146">
        <v>0.70833333333333337</v>
      </c>
      <c r="H11" s="147" t="s">
        <v>17</v>
      </c>
      <c r="I11" s="146">
        <v>0</v>
      </c>
      <c r="J11" s="148" t="s">
        <v>21</v>
      </c>
      <c r="K11" s="99">
        <f t="shared" si="0"/>
        <v>4.0000000000000018</v>
      </c>
    </row>
    <row r="12" spans="2:11">
      <c r="B12" s="144"/>
      <c r="C12" s="145" t="s">
        <v>29</v>
      </c>
      <c r="D12" s="144" t="s">
        <v>71</v>
      </c>
      <c r="E12" s="146">
        <v>0.41666666666666669</v>
      </c>
      <c r="F12" s="144" t="s">
        <v>50</v>
      </c>
      <c r="G12" s="146">
        <v>0.58333333333333337</v>
      </c>
      <c r="H12" s="147" t="s">
        <v>17</v>
      </c>
      <c r="I12" s="146">
        <v>0</v>
      </c>
      <c r="J12" s="148" t="s">
        <v>21</v>
      </c>
      <c r="K12" s="99">
        <f t="shared" si="0"/>
        <v>4</v>
      </c>
    </row>
    <row r="13" spans="2:11">
      <c r="B13" s="144"/>
      <c r="C13" s="145" t="s">
        <v>30</v>
      </c>
      <c r="D13" s="144" t="s">
        <v>71</v>
      </c>
      <c r="E13" s="146"/>
      <c r="F13" s="144" t="s">
        <v>50</v>
      </c>
      <c r="G13" s="146"/>
      <c r="H13" s="147" t="s">
        <v>17</v>
      </c>
      <c r="I13" s="146"/>
      <c r="J13" s="148" t="s">
        <v>21</v>
      </c>
      <c r="K13" s="99">
        <f t="shared" si="0"/>
        <v>0</v>
      </c>
    </row>
    <row r="14" spans="2:11">
      <c r="B14" s="144"/>
      <c r="C14" s="145" t="s">
        <v>31</v>
      </c>
      <c r="D14" s="144" t="s">
        <v>71</v>
      </c>
      <c r="E14" s="146"/>
      <c r="F14" s="144" t="s">
        <v>50</v>
      </c>
      <c r="G14" s="146"/>
      <c r="H14" s="147" t="s">
        <v>17</v>
      </c>
      <c r="I14" s="146"/>
      <c r="J14" s="148" t="s">
        <v>21</v>
      </c>
      <c r="K14" s="99">
        <f t="shared" si="0"/>
        <v>0</v>
      </c>
    </row>
    <row r="15" spans="2:11">
      <c r="B15" s="144"/>
      <c r="C15" s="145" t="s">
        <v>32</v>
      </c>
      <c r="D15" s="144" t="s">
        <v>71</v>
      </c>
      <c r="E15" s="146"/>
      <c r="F15" s="144" t="s">
        <v>50</v>
      </c>
      <c r="G15" s="146"/>
      <c r="H15" s="147" t="s">
        <v>17</v>
      </c>
      <c r="I15" s="146"/>
      <c r="J15" s="148" t="s">
        <v>21</v>
      </c>
      <c r="K15" s="99">
        <f t="shared" si="0"/>
        <v>0</v>
      </c>
    </row>
    <row r="16" spans="2:11">
      <c r="B16" s="144"/>
      <c r="C16" s="145" t="s">
        <v>33</v>
      </c>
      <c r="D16" s="144" t="s">
        <v>71</v>
      </c>
      <c r="E16" s="146"/>
      <c r="F16" s="144" t="s">
        <v>50</v>
      </c>
      <c r="G16" s="146"/>
      <c r="H16" s="147" t="s">
        <v>17</v>
      </c>
      <c r="I16" s="146"/>
      <c r="J16" s="148" t="s">
        <v>21</v>
      </c>
      <c r="K16" s="99">
        <f t="shared" si="0"/>
        <v>0</v>
      </c>
    </row>
    <row r="17" spans="2:11">
      <c r="B17" s="144"/>
      <c r="C17" s="145" t="s">
        <v>34</v>
      </c>
      <c r="D17" s="144" t="s">
        <v>71</v>
      </c>
      <c r="E17" s="146"/>
      <c r="F17" s="144" t="s">
        <v>50</v>
      </c>
      <c r="G17" s="146"/>
      <c r="H17" s="147" t="s">
        <v>17</v>
      </c>
      <c r="I17" s="146"/>
      <c r="J17" s="148" t="s">
        <v>21</v>
      </c>
      <c r="K17" s="99">
        <f t="shared" si="0"/>
        <v>0</v>
      </c>
    </row>
    <row r="18" spans="2:11">
      <c r="B18" s="144"/>
      <c r="C18" s="145" t="s">
        <v>35</v>
      </c>
      <c r="D18" s="144" t="s">
        <v>71</v>
      </c>
      <c r="E18" s="146"/>
      <c r="F18" s="144" t="s">
        <v>50</v>
      </c>
      <c r="G18" s="146"/>
      <c r="H18" s="147" t="s">
        <v>17</v>
      </c>
      <c r="I18" s="146"/>
      <c r="J18" s="148" t="s">
        <v>21</v>
      </c>
      <c r="K18" s="141">
        <f t="shared" si="0"/>
        <v>0</v>
      </c>
    </row>
    <row r="19" spans="2:11">
      <c r="B19" s="144"/>
      <c r="C19" s="145" t="s">
        <v>36</v>
      </c>
      <c r="D19" s="144" t="s">
        <v>71</v>
      </c>
      <c r="E19" s="146"/>
      <c r="F19" s="144" t="s">
        <v>50</v>
      </c>
      <c r="G19" s="146"/>
      <c r="H19" s="147" t="s">
        <v>17</v>
      </c>
      <c r="I19" s="146"/>
      <c r="J19" s="148" t="s">
        <v>21</v>
      </c>
      <c r="K19" s="99">
        <f t="shared" si="0"/>
        <v>0</v>
      </c>
    </row>
    <row r="20" spans="2:11">
      <c r="B20" s="144"/>
      <c r="C20" s="145" t="s">
        <v>37</v>
      </c>
      <c r="D20" s="144" t="s">
        <v>71</v>
      </c>
      <c r="E20" s="146"/>
      <c r="F20" s="144" t="s">
        <v>50</v>
      </c>
      <c r="G20" s="146"/>
      <c r="H20" s="147" t="s">
        <v>17</v>
      </c>
      <c r="I20" s="146"/>
      <c r="J20" s="148" t="s">
        <v>21</v>
      </c>
      <c r="K20" s="99">
        <f t="shared" si="0"/>
        <v>0</v>
      </c>
    </row>
    <row r="21" spans="2:11">
      <c r="B21" s="144"/>
      <c r="C21" s="145" t="s">
        <v>38</v>
      </c>
      <c r="D21" s="144" t="s">
        <v>71</v>
      </c>
      <c r="E21" s="149"/>
      <c r="F21" s="144" t="s">
        <v>50</v>
      </c>
      <c r="G21" s="149"/>
      <c r="H21" s="147" t="s">
        <v>17</v>
      </c>
      <c r="I21" s="149"/>
      <c r="J21" s="148" t="s">
        <v>21</v>
      </c>
      <c r="K21" s="145">
        <v>1</v>
      </c>
    </row>
    <row r="22" spans="2:11">
      <c r="B22" s="144"/>
      <c r="C22" s="145" t="s">
        <v>39</v>
      </c>
      <c r="D22" s="144" t="s">
        <v>71</v>
      </c>
      <c r="E22" s="149"/>
      <c r="F22" s="144" t="s">
        <v>50</v>
      </c>
      <c r="G22" s="149"/>
      <c r="H22" s="147" t="s">
        <v>17</v>
      </c>
      <c r="I22" s="149"/>
      <c r="J22" s="148" t="s">
        <v>21</v>
      </c>
      <c r="K22" s="145">
        <v>2</v>
      </c>
    </row>
    <row r="23" spans="2:11">
      <c r="B23" s="144"/>
      <c r="C23" s="145" t="s">
        <v>40</v>
      </c>
      <c r="D23" s="144" t="s">
        <v>71</v>
      </c>
      <c r="E23" s="149"/>
      <c r="F23" s="144" t="s">
        <v>50</v>
      </c>
      <c r="G23" s="149"/>
      <c r="H23" s="147" t="s">
        <v>17</v>
      </c>
      <c r="I23" s="149"/>
      <c r="J23" s="148" t="s">
        <v>21</v>
      </c>
      <c r="K23" s="145">
        <v>3</v>
      </c>
    </row>
    <row r="24" spans="2:11">
      <c r="B24" s="144"/>
      <c r="C24" s="145" t="s">
        <v>41</v>
      </c>
      <c r="D24" s="144" t="s">
        <v>71</v>
      </c>
      <c r="E24" s="149"/>
      <c r="F24" s="144" t="s">
        <v>50</v>
      </c>
      <c r="G24" s="149"/>
      <c r="H24" s="147" t="s">
        <v>17</v>
      </c>
      <c r="I24" s="149"/>
      <c r="J24" s="148" t="s">
        <v>21</v>
      </c>
      <c r="K24" s="145">
        <v>4</v>
      </c>
    </row>
    <row r="25" spans="2:11">
      <c r="B25" s="144"/>
      <c r="C25" s="145" t="s">
        <v>42</v>
      </c>
      <c r="D25" s="144" t="s">
        <v>71</v>
      </c>
      <c r="E25" s="149"/>
      <c r="F25" s="144" t="s">
        <v>50</v>
      </c>
      <c r="G25" s="149"/>
      <c r="H25" s="147" t="s">
        <v>17</v>
      </c>
      <c r="I25" s="149"/>
      <c r="J25" s="148" t="s">
        <v>21</v>
      </c>
      <c r="K25" s="145">
        <v>5</v>
      </c>
    </row>
    <row r="26" spans="2:11">
      <c r="B26" s="144"/>
      <c r="C26" s="145" t="s">
        <v>43</v>
      </c>
      <c r="D26" s="144" t="s">
        <v>71</v>
      </c>
      <c r="E26" s="149"/>
      <c r="F26" s="144" t="s">
        <v>50</v>
      </c>
      <c r="G26" s="149"/>
      <c r="H26" s="147" t="s">
        <v>17</v>
      </c>
      <c r="I26" s="149"/>
      <c r="J26" s="148" t="s">
        <v>21</v>
      </c>
      <c r="K26" s="145">
        <v>6</v>
      </c>
    </row>
    <row r="27" spans="2:11">
      <c r="B27" s="144"/>
      <c r="C27" s="145" t="s">
        <v>44</v>
      </c>
      <c r="D27" s="144" t="s">
        <v>71</v>
      </c>
      <c r="E27" s="149"/>
      <c r="F27" s="144" t="s">
        <v>50</v>
      </c>
      <c r="G27" s="149"/>
      <c r="H27" s="147" t="s">
        <v>17</v>
      </c>
      <c r="I27" s="149"/>
      <c r="J27" s="148" t="s">
        <v>21</v>
      </c>
      <c r="K27" s="145">
        <v>7</v>
      </c>
    </row>
    <row r="28" spans="2:11">
      <c r="B28" s="144"/>
      <c r="C28" s="145" t="s">
        <v>45</v>
      </c>
      <c r="D28" s="144" t="s">
        <v>71</v>
      </c>
      <c r="E28" s="149"/>
      <c r="F28" s="144" t="s">
        <v>50</v>
      </c>
      <c r="G28" s="149"/>
      <c r="H28" s="147" t="s">
        <v>17</v>
      </c>
      <c r="I28" s="149"/>
      <c r="J28" s="148" t="s">
        <v>21</v>
      </c>
      <c r="K28" s="145">
        <v>8</v>
      </c>
    </row>
    <row r="29" spans="2:11">
      <c r="B29" s="144"/>
      <c r="C29" s="145" t="s">
        <v>46</v>
      </c>
      <c r="D29" s="144" t="s">
        <v>71</v>
      </c>
      <c r="E29" s="149"/>
      <c r="F29" s="144" t="s">
        <v>50</v>
      </c>
      <c r="G29" s="149"/>
      <c r="H29" s="147" t="s">
        <v>17</v>
      </c>
      <c r="I29" s="149"/>
      <c r="J29" s="148" t="s">
        <v>21</v>
      </c>
      <c r="K29" s="145"/>
    </row>
    <row r="30" spans="2:11">
      <c r="B30" s="144"/>
      <c r="C30" s="145" t="s">
        <v>47</v>
      </c>
      <c r="D30" s="144" t="s">
        <v>71</v>
      </c>
      <c r="E30" s="149"/>
      <c r="F30" s="144" t="s">
        <v>50</v>
      </c>
      <c r="G30" s="149"/>
      <c r="H30" s="147" t="s">
        <v>17</v>
      </c>
      <c r="I30" s="149"/>
      <c r="J30" s="148" t="s">
        <v>21</v>
      </c>
      <c r="K30" s="145"/>
    </row>
    <row r="31" spans="2:11">
      <c r="B31" s="144"/>
      <c r="C31" s="145" t="s">
        <v>48</v>
      </c>
      <c r="D31" s="144" t="s">
        <v>71</v>
      </c>
      <c r="E31" s="149"/>
      <c r="F31" s="144" t="s">
        <v>50</v>
      </c>
      <c r="G31" s="149"/>
      <c r="H31" s="147" t="s">
        <v>17</v>
      </c>
      <c r="I31" s="149"/>
      <c r="J31" s="148" t="s">
        <v>21</v>
      </c>
      <c r="K31" s="145"/>
    </row>
    <row r="32" spans="2:11">
      <c r="B32" s="144"/>
      <c r="C32" s="145" t="s">
        <v>49</v>
      </c>
      <c r="D32" s="144" t="s">
        <v>71</v>
      </c>
      <c r="E32" s="146"/>
      <c r="F32" s="144" t="s">
        <v>50</v>
      </c>
      <c r="G32" s="146"/>
      <c r="H32" s="147" t="s">
        <v>17</v>
      </c>
      <c r="I32" s="146"/>
      <c r="J32" s="148" t="s">
        <v>21</v>
      </c>
      <c r="K32" s="99">
        <f t="shared" ref="K32" si="1">(G32-E32-I32)*24</f>
        <v>0</v>
      </c>
    </row>
    <row r="33" spans="2:13">
      <c r="B33" s="144"/>
      <c r="C33" s="145" t="s">
        <v>193</v>
      </c>
      <c r="D33" s="144" t="s">
        <v>71</v>
      </c>
      <c r="E33" s="146"/>
      <c r="F33" s="144" t="s">
        <v>50</v>
      </c>
      <c r="G33" s="146"/>
      <c r="H33" s="147" t="s">
        <v>17</v>
      </c>
      <c r="I33" s="146"/>
      <c r="J33" s="148" t="s">
        <v>21</v>
      </c>
      <c r="K33" s="99">
        <f t="shared" ref="K33:K35" si="2">(G33-E33-I33)*24</f>
        <v>0</v>
      </c>
      <c r="M33" s="29" t="s">
        <v>195</v>
      </c>
    </row>
    <row r="34" spans="2:13">
      <c r="B34" s="144"/>
      <c r="C34" s="145" t="s">
        <v>194</v>
      </c>
      <c r="D34" s="144" t="s">
        <v>71</v>
      </c>
      <c r="E34" s="146"/>
      <c r="F34" s="144" t="s">
        <v>50</v>
      </c>
      <c r="G34" s="146"/>
      <c r="H34" s="147" t="s">
        <v>17</v>
      </c>
      <c r="I34" s="146"/>
      <c r="J34" s="148" t="s">
        <v>21</v>
      </c>
      <c r="K34" s="99">
        <f t="shared" ref="K34" si="3">(G34-E34-I34)*24</f>
        <v>0</v>
      </c>
      <c r="M34" s="29" t="s">
        <v>195</v>
      </c>
    </row>
    <row r="35" spans="2:13">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8.75"/>
  <cols>
    <col min="1" max="1" width="1.875" style="29" customWidth="1"/>
    <col min="2" max="3" width="9" style="29"/>
    <col min="4" max="4" width="44.25" style="29" customWidth="1"/>
    <col min="5" max="16384" width="9" style="29"/>
  </cols>
  <sheetData>
    <row r="1" spans="2:11">
      <c r="B1" s="29" t="s">
        <v>113</v>
      </c>
    </row>
    <row r="2" spans="2:11" s="36" customFormat="1" ht="20.25" customHeight="1">
      <c r="B2" s="43" t="s">
        <v>175</v>
      </c>
      <c r="C2" s="43"/>
      <c r="D2" s="44"/>
    </row>
    <row r="3" spans="2:11" s="36" customFormat="1" ht="20.25" customHeight="1">
      <c r="B3" s="44"/>
      <c r="C3" s="44"/>
      <c r="D3" s="44"/>
    </row>
    <row r="4" spans="2:11" s="36" customFormat="1" ht="20.25" customHeight="1">
      <c r="B4" s="142"/>
      <c r="C4" s="44" t="s">
        <v>197</v>
      </c>
      <c r="D4" s="44"/>
      <c r="F4" s="567" t="s">
        <v>198</v>
      </c>
      <c r="G4" s="567"/>
      <c r="H4" s="567"/>
      <c r="I4" s="567"/>
      <c r="J4" s="567"/>
      <c r="K4" s="567"/>
    </row>
    <row r="5" spans="2:11" s="36" customFormat="1" ht="20.25" customHeight="1">
      <c r="B5" s="143"/>
      <c r="C5" s="44" t="s">
        <v>199</v>
      </c>
      <c r="D5" s="44"/>
      <c r="F5" s="567"/>
      <c r="G5" s="567"/>
      <c r="H5" s="567"/>
      <c r="I5" s="567"/>
      <c r="J5" s="567"/>
      <c r="K5" s="567"/>
    </row>
    <row r="6" spans="2:11" s="36" customFormat="1" ht="20.25" customHeight="1">
      <c r="B6" s="57" t="s">
        <v>188</v>
      </c>
      <c r="C6" s="44"/>
      <c r="D6" s="44"/>
    </row>
    <row r="7" spans="2:11" s="36" customFormat="1" ht="20.25" customHeight="1">
      <c r="B7" s="57"/>
      <c r="C7" s="44"/>
      <c r="D7" s="44"/>
    </row>
    <row r="8" spans="2:11" s="36" customFormat="1" ht="20.25" customHeight="1">
      <c r="B8" s="44" t="s">
        <v>126</v>
      </c>
      <c r="C8" s="44"/>
      <c r="D8" s="44"/>
    </row>
    <row r="9" spans="2:11" s="36" customFormat="1" ht="20.25" customHeight="1">
      <c r="B9" s="57"/>
      <c r="C9" s="44"/>
      <c r="D9" s="44"/>
    </row>
    <row r="10" spans="2:11" s="36" customFormat="1" ht="20.25" customHeight="1">
      <c r="B10" s="44" t="s">
        <v>150</v>
      </c>
      <c r="C10" s="44"/>
      <c r="D10" s="44"/>
    </row>
    <row r="11" spans="2:11" s="36" customFormat="1" ht="20.25" customHeight="1">
      <c r="B11" s="44" t="s">
        <v>118</v>
      </c>
      <c r="C11" s="44"/>
      <c r="D11" s="44"/>
    </row>
    <row r="12" spans="2:11" s="36" customFormat="1" ht="20.25" customHeight="1">
      <c r="B12" s="44" t="s">
        <v>157</v>
      </c>
      <c r="C12" s="44"/>
      <c r="D12" s="44"/>
    </row>
    <row r="13" spans="2:11" s="36" customFormat="1" ht="20.25" customHeight="1">
      <c r="B13" s="44"/>
      <c r="C13" s="44"/>
      <c r="D13" s="44"/>
    </row>
    <row r="14" spans="2:11" s="36" customFormat="1" ht="20.25" customHeight="1">
      <c r="B14" s="44" t="s">
        <v>151</v>
      </c>
      <c r="C14" s="44"/>
      <c r="D14" s="44"/>
    </row>
    <row r="15" spans="2:11" s="36" customFormat="1" ht="20.25" customHeight="1">
      <c r="B15" s="44"/>
      <c r="C15" s="44"/>
      <c r="D15" s="44"/>
    </row>
    <row r="16" spans="2:11" s="36" customFormat="1" ht="20.25" customHeight="1">
      <c r="B16" s="44" t="s">
        <v>120</v>
      </c>
      <c r="C16" s="44"/>
      <c r="D16" s="44"/>
    </row>
    <row r="17" spans="2:4" s="36" customFormat="1" ht="20.25" customHeight="1">
      <c r="B17" s="44"/>
      <c r="C17" s="44"/>
      <c r="D17" s="44"/>
    </row>
    <row r="18" spans="2:4" s="36" customFormat="1" ht="20.25" customHeight="1">
      <c r="B18" s="44" t="s">
        <v>121</v>
      </c>
      <c r="C18" s="44"/>
      <c r="D18" s="44"/>
    </row>
    <row r="19" spans="2:4" s="36" customFormat="1" ht="20.25" customHeight="1">
      <c r="B19" s="44" t="s">
        <v>105</v>
      </c>
      <c r="C19" s="44"/>
      <c r="D19" s="44"/>
    </row>
    <row r="20" spans="2:4" s="36" customFormat="1" ht="20.25" customHeight="1">
      <c r="B20" s="44"/>
      <c r="C20" s="44"/>
      <c r="D20" s="44"/>
    </row>
    <row r="21" spans="2:4" s="36" customFormat="1" ht="20.25" customHeight="1">
      <c r="B21" s="44"/>
      <c r="C21" s="45" t="s">
        <v>62</v>
      </c>
      <c r="D21" s="45" t="s">
        <v>1</v>
      </c>
    </row>
    <row r="22" spans="2:4" s="36" customFormat="1" ht="20.25" customHeight="1">
      <c r="B22" s="44"/>
      <c r="C22" s="45">
        <v>1</v>
      </c>
      <c r="D22" s="46" t="s">
        <v>2</v>
      </c>
    </row>
    <row r="23" spans="2:4" s="36" customFormat="1" ht="20.25" customHeight="1">
      <c r="B23" s="44"/>
      <c r="C23" s="45">
        <v>2</v>
      </c>
      <c r="D23" s="46" t="s">
        <v>173</v>
      </c>
    </row>
    <row r="24" spans="2:4" s="36" customFormat="1" ht="20.25" customHeight="1">
      <c r="B24" s="44"/>
      <c r="C24" s="45">
        <v>3</v>
      </c>
      <c r="D24" s="46" t="s">
        <v>189</v>
      </c>
    </row>
    <row r="25" spans="2:4" s="36" customFormat="1" ht="20.25" customHeight="1">
      <c r="B25" s="44"/>
      <c r="C25" s="44"/>
      <c r="D25" s="44"/>
    </row>
    <row r="26" spans="2:4" s="36" customFormat="1" ht="20.25" customHeight="1">
      <c r="B26" s="44"/>
      <c r="C26" s="44" t="s">
        <v>174</v>
      </c>
      <c r="D26" s="44"/>
    </row>
    <row r="27" spans="2:4" s="36" customFormat="1" ht="20.25" customHeight="1">
      <c r="B27" s="44"/>
      <c r="C27" s="44"/>
      <c r="D27" s="44"/>
    </row>
    <row r="28" spans="2:4" s="36" customFormat="1" ht="20.25" customHeight="1">
      <c r="B28" s="44"/>
      <c r="C28" s="44"/>
      <c r="D28" s="44"/>
    </row>
    <row r="29" spans="2:4" s="36" customFormat="1" ht="20.25" customHeight="1">
      <c r="B29" s="44" t="s">
        <v>122</v>
      </c>
      <c r="C29" s="44"/>
      <c r="D29" s="44"/>
    </row>
    <row r="30" spans="2:4" s="36" customFormat="1" ht="20.25" customHeight="1">
      <c r="B30" s="44" t="s">
        <v>106</v>
      </c>
      <c r="C30" s="44"/>
      <c r="D30" s="44"/>
    </row>
    <row r="31" spans="2:4" s="36" customFormat="1" ht="20.25" customHeight="1">
      <c r="B31" s="44"/>
      <c r="C31" s="44"/>
      <c r="D31" s="44"/>
    </row>
    <row r="32" spans="2:4" s="36" customFormat="1" ht="20.25" customHeight="1">
      <c r="B32" s="44"/>
      <c r="C32" s="45" t="s">
        <v>7</v>
      </c>
      <c r="D32" s="45" t="s">
        <v>8</v>
      </c>
    </row>
    <row r="33" spans="2:56" s="36" customFormat="1" ht="20.25" customHeight="1">
      <c r="B33" s="44"/>
      <c r="C33" s="45" t="s">
        <v>3</v>
      </c>
      <c r="D33" s="46" t="s">
        <v>107</v>
      </c>
    </row>
    <row r="34" spans="2:56" s="36" customFormat="1" ht="20.25" customHeight="1">
      <c r="B34" s="44"/>
      <c r="C34" s="45" t="s">
        <v>4</v>
      </c>
      <c r="D34" s="46" t="s">
        <v>108</v>
      </c>
    </row>
    <row r="35" spans="2:56" s="36" customFormat="1" ht="20.25" customHeight="1">
      <c r="B35" s="44"/>
      <c r="C35" s="45" t="s">
        <v>5</v>
      </c>
      <c r="D35" s="46" t="s">
        <v>109</v>
      </c>
    </row>
    <row r="36" spans="2:56" s="36" customFormat="1" ht="20.25" customHeight="1">
      <c r="B36" s="44"/>
      <c r="C36" s="45" t="s">
        <v>6</v>
      </c>
      <c r="D36" s="46" t="s">
        <v>145</v>
      </c>
    </row>
    <row r="37" spans="2:56" s="36" customFormat="1" ht="20.25" customHeight="1">
      <c r="B37" s="44"/>
      <c r="C37" s="44"/>
      <c r="D37" s="44"/>
    </row>
    <row r="38" spans="2:56" s="36" customFormat="1" ht="20.25" customHeight="1">
      <c r="B38" s="44"/>
      <c r="C38" s="47" t="s">
        <v>9</v>
      </c>
      <c r="D38" s="44"/>
    </row>
    <row r="39" spans="2:56" s="36" customFormat="1" ht="20.25" customHeight="1">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c r="C40" s="44" t="s">
        <v>190</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c r="F41" s="44"/>
    </row>
    <row r="42" spans="2:56" s="36" customFormat="1" ht="20.25" customHeight="1">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c r="B43" s="44" t="s">
        <v>123</v>
      </c>
      <c r="C43" s="44"/>
      <c r="D43" s="44"/>
    </row>
    <row r="44" spans="2:56" s="36" customFormat="1" ht="20.25" customHeight="1">
      <c r="B44" s="44" t="s">
        <v>111</v>
      </c>
      <c r="C44" s="44"/>
      <c r="D44" s="44"/>
    </row>
    <row r="45" spans="2:56" s="36" customFormat="1" ht="20.25" customHeight="1">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c r="B47" s="44" t="s">
        <v>124</v>
      </c>
      <c r="C47" s="44"/>
    </row>
    <row r="48" spans="2:56" s="36" customFormat="1" ht="20.25" customHeight="1"/>
    <row r="49" spans="2:56" s="36" customFormat="1" ht="20.25" customHeight="1">
      <c r="B49" s="44" t="s">
        <v>125</v>
      </c>
      <c r="C49" s="44"/>
      <c r="D49" s="44"/>
    </row>
    <row r="50" spans="2:56" s="36" customFormat="1" ht="20.25" customHeight="1">
      <c r="B50" s="44" t="s">
        <v>112</v>
      </c>
      <c r="C50" s="44"/>
      <c r="D50" s="44"/>
    </row>
    <row r="51" spans="2:56" s="36" customFormat="1" ht="20.25" customHeight="1"/>
    <row r="52" spans="2:56" s="36" customFormat="1" ht="20.25" customHeight="1">
      <c r="B52" s="44" t="s">
        <v>127</v>
      </c>
      <c r="C52" s="44"/>
      <c r="D52" s="44"/>
    </row>
    <row r="53" spans="2:56" s="36" customFormat="1" ht="20.25" customHeight="1">
      <c r="B53" s="44" t="s">
        <v>128</v>
      </c>
      <c r="C53" s="44"/>
      <c r="D53" s="44"/>
    </row>
    <row r="54" spans="2:56" s="36" customFormat="1" ht="20.25" customHeight="1">
      <c r="B54" s="44"/>
      <c r="C54" s="44"/>
      <c r="D54" s="44"/>
    </row>
    <row r="55" spans="2:56" s="36" customFormat="1" ht="20.25" customHeight="1">
      <c r="B55" s="44" t="s">
        <v>129</v>
      </c>
      <c r="C55" s="44"/>
      <c r="D55" s="44"/>
    </row>
    <row r="56" spans="2:56" s="36" customFormat="1" ht="20.25" customHeight="1">
      <c r="B56" s="44"/>
      <c r="C56" s="44"/>
      <c r="D56" s="44"/>
    </row>
    <row r="57" spans="2:56" s="36" customFormat="1" ht="20.25" customHeight="1">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c r="B60" s="36" t="s">
        <v>167</v>
      </c>
      <c r="D60" s="56"/>
      <c r="E60" s="47"/>
      <c r="F60" s="47"/>
    </row>
    <row r="61" spans="2:56" s="36" customFormat="1" ht="20.25" customHeight="1">
      <c r="B61" s="56"/>
      <c r="C61" s="56"/>
      <c r="D61" s="56"/>
      <c r="E61" s="44"/>
      <c r="F61" s="44"/>
    </row>
    <row r="62" spans="2:56" s="36" customFormat="1" ht="20.25" customHeight="1">
      <c r="D62" s="56"/>
      <c r="E62" s="47"/>
      <c r="F62" s="47"/>
    </row>
    <row r="63" spans="2:56" s="36" customFormat="1" ht="20.25" customHeight="1">
      <c r="B63" s="56"/>
      <c r="C63" s="56"/>
      <c r="D63" s="56"/>
      <c r="E63" s="44"/>
      <c r="F63" s="44"/>
    </row>
    <row r="64" spans="2:56" ht="20.25" customHeight="1"/>
    <row r="65" ht="20.25" customHeight="1"/>
    <row r="66" ht="20.25" customHeight="1"/>
    <row r="67" ht="20.25" customHeight="1"/>
    <row r="68" ht="20.25" customHeight="1"/>
    <row r="69" ht="20.25" customHeight="1"/>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6" sqref="C6"/>
    </sheetView>
  </sheetViews>
  <sheetFormatPr defaultRowHeight="18.75"/>
  <cols>
    <col min="1" max="1" width="2" style="29" customWidth="1"/>
    <col min="2" max="2" width="7.125" style="29" bestFit="1" customWidth="1"/>
    <col min="3" max="10" width="40.625" style="29" customWidth="1"/>
    <col min="11" max="16384" width="9" style="29"/>
  </cols>
  <sheetData>
    <row r="1" spans="2:10">
      <c r="B1" s="29" t="s">
        <v>153</v>
      </c>
    </row>
    <row r="3" spans="2:10">
      <c r="B3" s="99" t="s">
        <v>154</v>
      </c>
      <c r="C3" s="99" t="s">
        <v>155</v>
      </c>
    </row>
    <row r="4" spans="2:10">
      <c r="B4" s="99">
        <v>1</v>
      </c>
      <c r="C4" s="150" t="s">
        <v>181</v>
      </c>
    </row>
    <row r="5" spans="2:10">
      <c r="B5" s="99">
        <v>2</v>
      </c>
      <c r="C5" s="89"/>
    </row>
    <row r="6" spans="2:10">
      <c r="B6" s="99">
        <v>3</v>
      </c>
      <c r="C6" s="89"/>
    </row>
    <row r="7" spans="2:10">
      <c r="B7" s="99">
        <v>4</v>
      </c>
      <c r="C7" s="89"/>
    </row>
    <row r="8" spans="2:10">
      <c r="B8" s="99">
        <v>5</v>
      </c>
      <c r="C8" s="89"/>
    </row>
    <row r="10" spans="2:10">
      <c r="B10" s="29" t="s">
        <v>152</v>
      </c>
    </row>
    <row r="11" spans="2:10" ht="19.5" thickBot="1"/>
    <row r="12" spans="2:10" ht="19.5" thickBot="1">
      <c r="B12" s="75" t="s">
        <v>136</v>
      </c>
      <c r="C12" s="76" t="s">
        <v>2</v>
      </c>
      <c r="D12" s="77" t="s">
        <v>173</v>
      </c>
      <c r="E12" s="78" t="s">
        <v>182</v>
      </c>
      <c r="F12" s="79"/>
      <c r="G12" s="79"/>
      <c r="H12" s="79"/>
      <c r="I12" s="79"/>
      <c r="J12" s="80"/>
    </row>
    <row r="13" spans="2:10">
      <c r="B13" s="568" t="s">
        <v>137</v>
      </c>
      <c r="C13" s="81" t="s">
        <v>172</v>
      </c>
      <c r="D13" s="82" t="s">
        <v>172</v>
      </c>
      <c r="E13" s="83" t="s">
        <v>183</v>
      </c>
      <c r="F13" s="84"/>
      <c r="G13" s="84"/>
      <c r="H13" s="84"/>
      <c r="I13" s="84"/>
      <c r="J13" s="85"/>
    </row>
    <row r="14" spans="2:10">
      <c r="B14" s="568"/>
      <c r="C14" s="86"/>
      <c r="D14" s="87" t="s">
        <v>173</v>
      </c>
      <c r="E14" s="88" t="s">
        <v>184</v>
      </c>
      <c r="F14" s="89"/>
      <c r="G14" s="89"/>
      <c r="H14" s="89"/>
      <c r="I14" s="89"/>
      <c r="J14" s="90"/>
    </row>
    <row r="15" spans="2:10">
      <c r="B15" s="568"/>
      <c r="C15" s="86"/>
      <c r="D15" s="91"/>
      <c r="E15" s="92" t="s">
        <v>185</v>
      </c>
      <c r="F15" s="89"/>
      <c r="G15" s="89"/>
      <c r="H15" s="89"/>
      <c r="I15" s="89"/>
      <c r="J15" s="90"/>
    </row>
    <row r="16" spans="2:10">
      <c r="B16" s="568"/>
      <c r="C16" s="86"/>
      <c r="D16" s="91"/>
      <c r="E16" s="92" t="s">
        <v>186</v>
      </c>
      <c r="F16" s="89"/>
      <c r="G16" s="89"/>
      <c r="H16" s="89"/>
      <c r="I16" s="89"/>
      <c r="J16" s="90"/>
    </row>
    <row r="17" spans="2:10">
      <c r="B17" s="568"/>
      <c r="C17" s="86"/>
      <c r="D17" s="91"/>
      <c r="E17" s="91" t="s">
        <v>187</v>
      </c>
      <c r="F17" s="89"/>
      <c r="G17" s="89"/>
      <c r="H17" s="89"/>
      <c r="I17" s="89"/>
      <c r="J17" s="90"/>
    </row>
    <row r="18" spans="2:10">
      <c r="B18" s="568"/>
      <c r="C18" s="86"/>
      <c r="D18" s="91"/>
      <c r="E18" s="91"/>
      <c r="F18" s="89"/>
      <c r="G18" s="89"/>
      <c r="H18" s="89"/>
      <c r="I18" s="89"/>
      <c r="J18" s="90"/>
    </row>
    <row r="19" spans="2:10">
      <c r="B19" s="568"/>
      <c r="C19" s="86"/>
      <c r="D19" s="91"/>
      <c r="E19" s="91"/>
      <c r="F19" s="89"/>
      <c r="G19" s="89"/>
      <c r="H19" s="89"/>
      <c r="I19" s="89"/>
      <c r="J19" s="90"/>
    </row>
    <row r="20" spans="2:10">
      <c r="B20" s="568"/>
      <c r="C20" s="86"/>
      <c r="D20" s="91"/>
      <c r="E20" s="91"/>
      <c r="F20" s="89"/>
      <c r="G20" s="89"/>
      <c r="H20" s="89"/>
      <c r="I20" s="89"/>
      <c r="J20" s="90"/>
    </row>
    <row r="21" spans="2:10">
      <c r="B21" s="568"/>
      <c r="C21" s="86"/>
      <c r="D21" s="91"/>
      <c r="E21" s="91"/>
      <c r="F21" s="89"/>
      <c r="G21" s="89"/>
      <c r="H21" s="89"/>
      <c r="I21" s="89"/>
      <c r="J21" s="90"/>
    </row>
    <row r="22" spans="2:10">
      <c r="B22" s="568"/>
      <c r="C22" s="86"/>
      <c r="D22" s="91"/>
      <c r="E22" s="93"/>
      <c r="F22" s="89"/>
      <c r="G22" s="89"/>
      <c r="H22" s="89"/>
      <c r="I22" s="89"/>
      <c r="J22" s="90"/>
    </row>
    <row r="23" spans="2:10">
      <c r="B23" s="568"/>
      <c r="C23" s="86"/>
      <c r="D23" s="91"/>
      <c r="E23" s="93"/>
      <c r="F23" s="89"/>
      <c r="G23" s="89"/>
      <c r="H23" s="89"/>
      <c r="I23" s="89"/>
      <c r="J23" s="90"/>
    </row>
    <row r="24" spans="2:10">
      <c r="B24" s="568"/>
      <c r="C24" s="86"/>
      <c r="D24" s="91"/>
      <c r="E24" s="93"/>
      <c r="F24" s="89"/>
      <c r="G24" s="89"/>
      <c r="H24" s="89"/>
      <c r="I24" s="89"/>
      <c r="J24" s="90"/>
    </row>
    <row r="25" spans="2:10" ht="19.5" thickBot="1">
      <c r="B25" s="569"/>
      <c r="C25" s="94"/>
      <c r="D25" s="95"/>
      <c r="E25" s="96"/>
      <c r="F25" s="97"/>
      <c r="G25" s="97"/>
      <c r="H25" s="97"/>
      <c r="I25" s="97"/>
      <c r="J25" s="98"/>
    </row>
    <row r="28" spans="2:10">
      <c r="C28" s="29" t="s">
        <v>200</v>
      </c>
    </row>
    <row r="29" spans="2:10">
      <c r="C29" s="29" t="s">
        <v>75</v>
      </c>
    </row>
    <row r="30" spans="2:10">
      <c r="C30" s="29" t="s">
        <v>201</v>
      </c>
    </row>
    <row r="31" spans="2:10">
      <c r="C31" s="29" t="s">
        <v>203</v>
      </c>
    </row>
    <row r="32" spans="2:10">
      <c r="C32" s="29" t="s">
        <v>204</v>
      </c>
    </row>
    <row r="33" spans="3:3">
      <c r="C33" s="29" t="s">
        <v>205</v>
      </c>
    </row>
    <row r="34" spans="3:3">
      <c r="C34" s="29" t="s">
        <v>76</v>
      </c>
    </row>
    <row r="35" spans="3:3">
      <c r="C35" s="29" t="s">
        <v>77</v>
      </c>
    </row>
    <row r="37" spans="3:3">
      <c r="C37" s="29" t="s">
        <v>202</v>
      </c>
    </row>
    <row r="38" spans="3:3">
      <c r="C38" s="29" t="s">
        <v>138</v>
      </c>
    </row>
    <row r="39" spans="3:3">
      <c r="C39" s="29" t="s">
        <v>139</v>
      </c>
    </row>
    <row r="40" spans="3:3">
      <c r="C40" s="29" t="s">
        <v>140</v>
      </c>
    </row>
    <row r="41" spans="3:3">
      <c r="C41" s="29" t="s">
        <v>141</v>
      </c>
    </row>
    <row r="42" spans="3:3">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BreakPreview" topLeftCell="A16" zoomScale="60" zoomScaleNormal="100" workbookViewId="0">
      <selection activeCell="G24" sqref="G24"/>
    </sheetView>
  </sheetViews>
  <sheetFormatPr defaultRowHeight="13.5"/>
  <cols>
    <col min="1" max="1" width="9" style="152"/>
    <col min="2" max="2" width="17.25" style="152" customWidth="1"/>
    <col min="3" max="3" width="11" style="152" customWidth="1"/>
    <col min="4" max="4" width="6.875" style="152" customWidth="1"/>
    <col min="5" max="5" width="9" style="152"/>
    <col min="6" max="6" width="6.625" style="152" customWidth="1"/>
    <col min="7" max="16384" width="9" style="152"/>
  </cols>
  <sheetData>
    <row r="1" spans="1:9" ht="17.25">
      <c r="A1" s="572" t="s">
        <v>207</v>
      </c>
      <c r="B1" s="572"/>
      <c r="C1" s="572"/>
      <c r="D1" s="572"/>
      <c r="E1" s="572"/>
      <c r="F1" s="572"/>
      <c r="G1" s="572"/>
      <c r="H1" s="572"/>
      <c r="I1" s="151"/>
    </row>
    <row r="3" spans="1:9">
      <c r="A3" s="152" t="s">
        <v>208</v>
      </c>
    </row>
    <row r="6" spans="1:9">
      <c r="A6" s="152" t="s">
        <v>209</v>
      </c>
    </row>
    <row r="8" spans="1:9" ht="19.5" customHeight="1">
      <c r="B8" s="153" t="s">
        <v>210</v>
      </c>
      <c r="C8" s="153"/>
      <c r="D8" s="153" t="s">
        <v>211</v>
      </c>
      <c r="E8" s="153"/>
      <c r="F8" s="153" t="s">
        <v>212</v>
      </c>
    </row>
    <row r="10" spans="1:9" ht="19.5" customHeight="1">
      <c r="B10" s="153" t="s">
        <v>213</v>
      </c>
      <c r="C10" s="153"/>
      <c r="D10" s="153" t="s">
        <v>214</v>
      </c>
      <c r="E10" s="153"/>
      <c r="F10" s="153" t="s">
        <v>215</v>
      </c>
    </row>
    <row r="12" spans="1:9" ht="19.5" customHeight="1">
      <c r="B12" s="153" t="s">
        <v>216</v>
      </c>
      <c r="C12" s="153"/>
      <c r="D12" s="153" t="s">
        <v>214</v>
      </c>
      <c r="E12" s="153"/>
      <c r="F12" s="153" t="s">
        <v>215</v>
      </c>
    </row>
    <row r="14" spans="1:9" ht="19.5" customHeight="1">
      <c r="B14" s="153" t="s">
        <v>217</v>
      </c>
      <c r="C14" s="153"/>
      <c r="D14" s="153" t="s">
        <v>218</v>
      </c>
      <c r="E14" s="154"/>
      <c r="F14" s="154"/>
    </row>
    <row r="15" spans="1:9" ht="14.25" thickBot="1"/>
    <row r="16" spans="1:9" ht="19.5" customHeight="1" thickBot="1">
      <c r="B16" s="155" t="s">
        <v>219</v>
      </c>
      <c r="C16" s="156"/>
      <c r="D16" s="573" t="s">
        <v>220</v>
      </c>
      <c r="E16" s="574"/>
    </row>
    <row r="17" spans="1:6" ht="19.5" customHeight="1" thickBot="1">
      <c r="C17" s="156"/>
      <c r="D17" s="573" t="s">
        <v>221</v>
      </c>
      <c r="E17" s="574"/>
    </row>
    <row r="20" spans="1:6">
      <c r="A20" s="152" t="s">
        <v>222</v>
      </c>
    </row>
    <row r="22" spans="1:6" ht="19.5" customHeight="1">
      <c r="B22" s="153" t="s">
        <v>210</v>
      </c>
      <c r="C22" s="153"/>
      <c r="D22" s="153" t="s">
        <v>223</v>
      </c>
      <c r="E22" s="153"/>
      <c r="F22" s="153" t="s">
        <v>212</v>
      </c>
    </row>
    <row r="24" spans="1:6" ht="19.5" customHeight="1">
      <c r="B24" s="153" t="s">
        <v>213</v>
      </c>
      <c r="C24" s="153"/>
      <c r="D24" s="153" t="s">
        <v>214</v>
      </c>
      <c r="E24" s="153"/>
      <c r="F24" s="153" t="s">
        <v>215</v>
      </c>
    </row>
    <row r="26" spans="1:6" ht="19.5" customHeight="1">
      <c r="B26" s="153" t="s">
        <v>216</v>
      </c>
      <c r="C26" s="153"/>
      <c r="D26" s="153" t="s">
        <v>214</v>
      </c>
      <c r="E26" s="153"/>
      <c r="F26" s="153" t="s">
        <v>215</v>
      </c>
    </row>
    <row r="28" spans="1:6" ht="19.5" customHeight="1">
      <c r="B28" s="153" t="s">
        <v>217</v>
      </c>
      <c r="C28" s="153"/>
      <c r="D28" s="153" t="s">
        <v>218</v>
      </c>
      <c r="E28" s="154"/>
      <c r="F28" s="154"/>
    </row>
    <row r="29" spans="1:6" ht="14.25" thickBot="1"/>
    <row r="30" spans="1:6" ht="19.5" customHeight="1" thickBot="1">
      <c r="B30" s="155" t="s">
        <v>219</v>
      </c>
      <c r="C30" s="156"/>
      <c r="D30" s="573" t="s">
        <v>224</v>
      </c>
      <c r="E30" s="574"/>
    </row>
    <row r="31" spans="1:6" ht="19.5" customHeight="1" thickBot="1">
      <c r="C31" s="156"/>
      <c r="D31" s="573" t="s">
        <v>225</v>
      </c>
      <c r="E31" s="574"/>
    </row>
    <row r="33" spans="1:6">
      <c r="F33" s="157"/>
    </row>
    <row r="34" spans="1:6">
      <c r="A34" s="152" t="s">
        <v>226</v>
      </c>
    </row>
    <row r="35" spans="1:6" ht="19.5" customHeight="1">
      <c r="B35" s="153" t="s">
        <v>227</v>
      </c>
      <c r="C35" s="153"/>
    </row>
    <row r="36" spans="1:6" ht="19.5" customHeight="1">
      <c r="B36" s="153" t="s">
        <v>228</v>
      </c>
      <c r="C36" s="153"/>
    </row>
    <row r="37" spans="1:6" ht="19.5" customHeight="1">
      <c r="B37" s="153" t="s">
        <v>229</v>
      </c>
      <c r="C37" s="153"/>
    </row>
    <row r="38" spans="1:6" ht="19.5" customHeight="1">
      <c r="B38" s="153" t="s">
        <v>230</v>
      </c>
      <c r="C38" s="153"/>
    </row>
    <row r="39" spans="1:6" ht="19.5" customHeight="1">
      <c r="B39" s="158" t="s">
        <v>231</v>
      </c>
      <c r="C39" s="153"/>
    </row>
    <row r="42" spans="1:6">
      <c r="A42" s="152" t="s">
        <v>232</v>
      </c>
    </row>
    <row r="43" spans="1:6" ht="14.25" thickBot="1"/>
    <row r="44" spans="1:6" ht="19.5" customHeight="1" thickBot="1">
      <c r="B44" s="152" t="s">
        <v>233</v>
      </c>
      <c r="D44" s="570"/>
      <c r="E44" s="571"/>
      <c r="F44" s="152" t="s">
        <v>218</v>
      </c>
    </row>
  </sheetData>
  <mergeCells count="6">
    <mergeCell ref="D44:E44"/>
    <mergeCell ref="A1:H1"/>
    <mergeCell ref="D16:E16"/>
    <mergeCell ref="D17:E17"/>
    <mergeCell ref="D30:E30"/>
    <mergeCell ref="D31:E31"/>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G26"/>
  <sheetViews>
    <sheetView view="pageBreakPreview" zoomScale="60" zoomScaleNormal="100" workbookViewId="0">
      <selection activeCell="W9" sqref="W9"/>
    </sheetView>
  </sheetViews>
  <sheetFormatPr defaultColWidth="3.875" defaultRowHeight="18.75"/>
  <cols>
    <col min="1" max="16384" width="3.875" style="159"/>
  </cols>
  <sheetData>
    <row r="1" spans="2:33">
      <c r="B1" s="159" t="s">
        <v>234</v>
      </c>
    </row>
    <row r="2" spans="2:33">
      <c r="B2" s="159" t="s">
        <v>235</v>
      </c>
    </row>
    <row r="3" spans="2:33">
      <c r="C3" s="575" t="s">
        <v>236</v>
      </c>
      <c r="D3" s="575"/>
      <c r="E3" s="575"/>
      <c r="F3" s="575"/>
      <c r="G3" s="575"/>
      <c r="H3" s="575"/>
      <c r="I3" s="575"/>
      <c r="J3" s="575"/>
      <c r="K3" s="575"/>
      <c r="L3" s="575"/>
      <c r="M3" s="575"/>
      <c r="N3" s="575"/>
      <c r="O3" s="575"/>
      <c r="P3" s="575"/>
      <c r="Q3" s="575"/>
      <c r="R3" s="575"/>
      <c r="S3" s="575"/>
      <c r="T3" s="575"/>
      <c r="U3" s="575"/>
    </row>
    <row r="4" spans="2:33">
      <c r="C4" s="575"/>
      <c r="D4" s="575"/>
      <c r="E4" s="575"/>
      <c r="F4" s="575"/>
      <c r="G4" s="575"/>
      <c r="H4" s="575"/>
      <c r="I4" s="575"/>
      <c r="J4" s="575"/>
      <c r="K4" s="575"/>
      <c r="L4" s="575"/>
      <c r="M4" s="575"/>
      <c r="N4" s="575"/>
      <c r="O4" s="575"/>
      <c r="P4" s="575"/>
      <c r="Q4" s="575"/>
      <c r="R4" s="575"/>
      <c r="S4" s="575"/>
      <c r="T4" s="575"/>
      <c r="U4" s="575"/>
    </row>
    <row r="5" spans="2:33" ht="19.5" thickBot="1"/>
    <row r="6" spans="2:33">
      <c r="B6" s="160"/>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2"/>
    </row>
    <row r="7" spans="2:33">
      <c r="B7" s="163"/>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5"/>
    </row>
    <row r="8" spans="2:33">
      <c r="B8" s="163"/>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5"/>
    </row>
    <row r="9" spans="2:33">
      <c r="B9" s="163"/>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5"/>
    </row>
    <row r="10" spans="2:33">
      <c r="B10" s="163"/>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5"/>
    </row>
    <row r="11" spans="2:33">
      <c r="B11" s="163"/>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5"/>
    </row>
    <row r="12" spans="2:33">
      <c r="B12" s="163"/>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5"/>
    </row>
    <row r="13" spans="2:33">
      <c r="B13" s="163"/>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5"/>
    </row>
    <row r="14" spans="2:33">
      <c r="B14" s="16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5"/>
    </row>
    <row r="15" spans="2:33">
      <c r="B15" s="163"/>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5"/>
    </row>
    <row r="16" spans="2:33">
      <c r="B16" s="163"/>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5"/>
    </row>
    <row r="17" spans="2:33">
      <c r="B17" s="163"/>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5"/>
    </row>
    <row r="18" spans="2:33">
      <c r="B18" s="163"/>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5"/>
    </row>
    <row r="19" spans="2:33">
      <c r="B19" s="163"/>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5"/>
    </row>
    <row r="20" spans="2:33">
      <c r="B20" s="163"/>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5"/>
    </row>
    <row r="21" spans="2:33">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5"/>
    </row>
    <row r="22" spans="2:33">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5"/>
    </row>
    <row r="23" spans="2:33" ht="19.5" thickBot="1">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8"/>
    </row>
    <row r="24" spans="2:33">
      <c r="B24" s="169" t="s">
        <v>237</v>
      </c>
      <c r="C24" s="159" t="s">
        <v>238</v>
      </c>
    </row>
    <row r="25" spans="2:33">
      <c r="B25" s="159">
        <v>2</v>
      </c>
      <c r="C25" s="159" t="s">
        <v>239</v>
      </c>
    </row>
    <row r="26" spans="2:33">
      <c r="B26" s="159">
        <v>3</v>
      </c>
      <c r="C26" s="159" t="s">
        <v>240</v>
      </c>
    </row>
  </sheetData>
  <mergeCells count="2">
    <mergeCell ref="C3:G4"/>
    <mergeCell ref="H3:U4"/>
  </mergeCells>
  <phoneticPr fontId="1"/>
  <pageMargins left="0.51181102362204722" right="0.51181102362204722" top="0.55118110236220474" bottom="0.35433070866141736" header="0.31496062992125984" footer="0.31496062992125984"/>
  <pageSetup paperSize="9" scale="94"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H40"/>
  <sheetViews>
    <sheetView workbookViewId="0">
      <selection activeCell="M32" sqref="M32"/>
    </sheetView>
  </sheetViews>
  <sheetFormatPr defaultRowHeight="18.75"/>
  <cols>
    <col min="1" max="1" width="0.75" style="171" customWidth="1"/>
    <col min="2" max="42" width="2.625" style="171" customWidth="1"/>
    <col min="43" max="16384" width="9" style="171"/>
  </cols>
  <sheetData>
    <row r="1" spans="2:34" ht="18" customHeight="1">
      <c r="B1" s="170" t="s">
        <v>242</v>
      </c>
    </row>
    <row r="2" spans="2:34" ht="21" customHeight="1">
      <c r="B2" s="579" t="s">
        <v>243</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row>
    <row r="3" spans="2:34" ht="21" customHeight="1" thickBot="1">
      <c r="B3" s="172"/>
    </row>
    <row r="4" spans="2:34" ht="24.75" customHeight="1">
      <c r="B4" s="580" t="s">
        <v>244</v>
      </c>
      <c r="C4" s="581"/>
      <c r="D4" s="581"/>
      <c r="E4" s="581"/>
      <c r="F4" s="581"/>
      <c r="G4" s="581"/>
      <c r="H4" s="581"/>
      <c r="I4" s="581"/>
      <c r="J4" s="582"/>
      <c r="K4" s="583"/>
      <c r="L4" s="583"/>
      <c r="M4" s="583"/>
      <c r="N4" s="583"/>
      <c r="O4" s="583"/>
      <c r="P4" s="583"/>
      <c r="Q4" s="583"/>
      <c r="R4" s="583"/>
      <c r="S4" s="583"/>
      <c r="T4" s="583"/>
      <c r="U4" s="583"/>
      <c r="V4" s="583"/>
      <c r="W4" s="583"/>
      <c r="X4" s="583"/>
      <c r="Y4" s="583"/>
      <c r="Z4" s="583"/>
      <c r="AA4" s="583"/>
      <c r="AB4" s="583"/>
      <c r="AC4" s="583"/>
      <c r="AD4" s="583"/>
      <c r="AE4" s="583"/>
      <c r="AF4" s="583"/>
      <c r="AG4" s="583"/>
      <c r="AH4" s="584"/>
    </row>
    <row r="5" spans="2:34" ht="24.75" customHeight="1" thickBot="1">
      <c r="B5" s="585" t="s">
        <v>245</v>
      </c>
      <c r="C5" s="586"/>
      <c r="D5" s="586"/>
      <c r="E5" s="586"/>
      <c r="F5" s="586"/>
      <c r="G5" s="586"/>
      <c r="H5" s="586"/>
      <c r="I5" s="586"/>
      <c r="J5" s="587"/>
      <c r="K5" s="588"/>
      <c r="L5" s="588"/>
      <c r="M5" s="588"/>
      <c r="N5" s="588"/>
      <c r="O5" s="588"/>
      <c r="P5" s="588"/>
      <c r="Q5" s="588"/>
      <c r="R5" s="588"/>
      <c r="S5" s="588"/>
      <c r="T5" s="588"/>
      <c r="U5" s="588"/>
      <c r="V5" s="588"/>
      <c r="W5" s="588"/>
      <c r="X5" s="588"/>
      <c r="Y5" s="588"/>
      <c r="Z5" s="588"/>
      <c r="AA5" s="588"/>
      <c r="AB5" s="588"/>
      <c r="AC5" s="588"/>
      <c r="AD5" s="588"/>
      <c r="AE5" s="588"/>
      <c r="AF5" s="588"/>
      <c r="AG5" s="588"/>
      <c r="AH5" s="589"/>
    </row>
    <row r="6" spans="2:34" ht="19.5" thickBot="1"/>
    <row r="7" spans="2:34" s="159" customFormat="1">
      <c r="B7" s="576" t="s">
        <v>246</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8"/>
    </row>
    <row r="8" spans="2:34">
      <c r="B8" s="173" t="s">
        <v>247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5"/>
    </row>
    <row r="9" spans="2:34">
      <c r="B9" s="173"/>
      <c r="E9" s="176" t="s">
        <v>248</v>
      </c>
      <c r="F9" s="177"/>
      <c r="G9" s="177" t="s">
        <v>249</v>
      </c>
      <c r="H9" s="177"/>
      <c r="I9" s="177"/>
      <c r="J9" s="177"/>
      <c r="K9" s="177"/>
      <c r="L9" s="177"/>
      <c r="M9" s="177" t="s">
        <v>250</v>
      </c>
      <c r="N9" s="177"/>
      <c r="O9" s="177"/>
      <c r="P9" s="177"/>
      <c r="Q9" s="177"/>
      <c r="R9" s="177"/>
      <c r="S9" s="177"/>
      <c r="U9" s="177"/>
      <c r="V9" s="177"/>
      <c r="W9" s="177" t="s">
        <v>251</v>
      </c>
      <c r="X9" s="177"/>
      <c r="Y9" s="178"/>
      <c r="Z9" s="177"/>
      <c r="AA9" s="177"/>
      <c r="AB9" s="177"/>
      <c r="AC9" s="177"/>
      <c r="AD9" s="177"/>
      <c r="AE9" s="177"/>
      <c r="AF9" s="177"/>
      <c r="AG9" s="177"/>
      <c r="AH9" s="175"/>
    </row>
    <row r="10" spans="2:34">
      <c r="B10" s="173"/>
      <c r="E10" s="176" t="s">
        <v>252</v>
      </c>
      <c r="F10" s="177"/>
      <c r="G10" s="177" t="s">
        <v>253</v>
      </c>
      <c r="H10" s="177"/>
      <c r="I10" s="177"/>
      <c r="J10" s="177"/>
      <c r="K10" s="178"/>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5"/>
    </row>
    <row r="11" spans="2:34">
      <c r="B11" s="173"/>
      <c r="E11" s="176" t="s">
        <v>254</v>
      </c>
      <c r="F11" s="177"/>
      <c r="G11" s="177" t="s">
        <v>255</v>
      </c>
      <c r="H11" s="177"/>
      <c r="I11" s="177"/>
      <c r="J11" s="177"/>
      <c r="K11" s="178"/>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5"/>
    </row>
    <row r="12" spans="2:34">
      <c r="B12" s="173"/>
      <c r="E12" s="176" t="s">
        <v>256</v>
      </c>
      <c r="F12" s="177"/>
      <c r="G12" s="179" t="s">
        <v>257</v>
      </c>
      <c r="H12" s="179"/>
      <c r="I12" s="179"/>
      <c r="J12" s="179"/>
      <c r="K12" s="179"/>
      <c r="L12" s="179"/>
      <c r="M12" s="179"/>
      <c r="N12" s="179"/>
      <c r="O12" s="179"/>
      <c r="P12" s="177"/>
      <c r="Q12" s="177"/>
      <c r="R12" s="177"/>
      <c r="T12" s="177"/>
      <c r="U12" s="177"/>
      <c r="V12" s="177"/>
      <c r="W12" s="177"/>
      <c r="X12" s="177"/>
      <c r="Y12" s="177"/>
      <c r="Z12" s="177"/>
      <c r="AA12" s="177"/>
      <c r="AB12" s="177"/>
      <c r="AC12" s="177"/>
      <c r="AD12" s="177"/>
      <c r="AE12" s="177"/>
      <c r="AF12" s="177"/>
      <c r="AG12" s="177"/>
      <c r="AH12" s="175"/>
    </row>
    <row r="13" spans="2:34">
      <c r="B13" s="173"/>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5"/>
    </row>
    <row r="14" spans="2:34">
      <c r="B14" s="173"/>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5"/>
    </row>
    <row r="15" spans="2:34">
      <c r="B15" s="173"/>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4"/>
      <c r="AH15" s="175"/>
    </row>
    <row r="16" spans="2:34">
      <c r="B16" s="173" t="s">
        <v>258</v>
      </c>
      <c r="C16" s="174"/>
      <c r="D16" s="174"/>
      <c r="E16" s="174"/>
      <c r="F16" s="174"/>
      <c r="G16" s="174"/>
      <c r="H16" s="174"/>
      <c r="I16" s="174"/>
      <c r="J16" s="174"/>
      <c r="K16" s="174"/>
      <c r="L16" s="174"/>
      <c r="M16" s="174"/>
      <c r="N16" s="174"/>
      <c r="O16" s="174"/>
      <c r="P16" s="174"/>
      <c r="Q16" s="174"/>
      <c r="R16" s="174"/>
      <c r="S16" s="174"/>
      <c r="T16" s="174"/>
      <c r="U16" s="174"/>
      <c r="V16" s="177"/>
      <c r="W16" s="177"/>
      <c r="X16" s="177"/>
      <c r="Y16" s="177"/>
      <c r="Z16" s="177"/>
      <c r="AA16" s="177"/>
      <c r="AB16" s="177"/>
      <c r="AC16" s="177"/>
      <c r="AD16" s="177"/>
      <c r="AE16" s="177"/>
      <c r="AF16" s="177"/>
      <c r="AG16" s="174"/>
      <c r="AH16" s="175"/>
    </row>
    <row r="17" spans="2:34">
      <c r="B17" s="173"/>
      <c r="C17" s="177"/>
      <c r="D17" s="177"/>
      <c r="E17" s="177"/>
      <c r="F17" s="177"/>
      <c r="G17" s="180"/>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4"/>
      <c r="AH17" s="175"/>
    </row>
    <row r="18" spans="2:34">
      <c r="B18" s="173"/>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4"/>
      <c r="AH18" s="175"/>
    </row>
    <row r="19" spans="2:34">
      <c r="B19" s="173"/>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4"/>
      <c r="AH19" s="175"/>
    </row>
    <row r="20" spans="2:34">
      <c r="B20" s="173"/>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4"/>
      <c r="AH20" s="175"/>
    </row>
    <row r="21" spans="2:34">
      <c r="B21" s="173"/>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4"/>
      <c r="AH21" s="175"/>
    </row>
    <row r="22" spans="2:34">
      <c r="B22" s="173"/>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4"/>
      <c r="AH22" s="175"/>
    </row>
    <row r="23" spans="2:34">
      <c r="B23" s="173"/>
      <c r="AE23" s="177"/>
      <c r="AF23" s="177"/>
      <c r="AG23" s="174"/>
      <c r="AH23" s="175"/>
    </row>
    <row r="24" spans="2:34">
      <c r="B24" s="173"/>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4"/>
      <c r="AH24" s="175"/>
    </row>
    <row r="25" spans="2:34">
      <c r="B25" s="173"/>
      <c r="C25" s="177"/>
      <c r="D25" s="177"/>
      <c r="E25" s="181"/>
      <c r="F25" s="181"/>
      <c r="G25" s="181"/>
      <c r="H25" s="181"/>
      <c r="I25" s="181"/>
      <c r="J25" s="181"/>
      <c r="K25" s="181"/>
      <c r="L25" s="177"/>
      <c r="M25" s="177"/>
      <c r="N25" s="177"/>
      <c r="O25" s="177"/>
      <c r="P25" s="177"/>
      <c r="Q25" s="177"/>
      <c r="R25" s="177"/>
      <c r="S25" s="177"/>
      <c r="T25" s="177"/>
      <c r="U25" s="177"/>
      <c r="V25" s="177"/>
      <c r="W25" s="177"/>
      <c r="X25" s="177"/>
      <c r="Y25" s="177"/>
      <c r="Z25" s="177"/>
      <c r="AA25" s="177"/>
      <c r="AB25" s="177"/>
      <c r="AC25" s="177"/>
      <c r="AD25" s="177"/>
      <c r="AE25" s="177"/>
      <c r="AF25" s="177"/>
      <c r="AG25" s="174"/>
      <c r="AH25" s="175"/>
    </row>
    <row r="26" spans="2:34">
      <c r="B26" s="173" t="s">
        <v>259</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4"/>
      <c r="AH26" s="175"/>
    </row>
    <row r="27" spans="2:34">
      <c r="B27" s="182"/>
      <c r="C27" s="183" t="s">
        <v>260</v>
      </c>
      <c r="D27" s="183"/>
      <c r="E27" s="183"/>
      <c r="F27" s="183"/>
      <c r="G27" s="183"/>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83"/>
      <c r="AH27" s="175"/>
    </row>
    <row r="28" spans="2:34">
      <c r="B28" s="182"/>
      <c r="C28" s="183"/>
      <c r="D28" s="183"/>
      <c r="E28" s="184"/>
      <c r="F28" s="184"/>
      <c r="G28" s="184"/>
      <c r="H28" s="184"/>
      <c r="I28" s="184"/>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H28" s="175"/>
    </row>
    <row r="29" spans="2:34">
      <c r="B29" s="182"/>
      <c r="C29" s="183"/>
      <c r="D29" s="183"/>
      <c r="E29" s="183"/>
      <c r="F29" s="183"/>
      <c r="G29" s="183"/>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83"/>
      <c r="AH29" s="175"/>
    </row>
    <row r="30" spans="2:34">
      <c r="B30" s="182"/>
      <c r="C30" s="183"/>
      <c r="D30" s="183"/>
      <c r="E30" s="183"/>
      <c r="F30" s="183"/>
      <c r="G30" s="183"/>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83"/>
      <c r="AH30" s="175"/>
    </row>
    <row r="31" spans="2:34">
      <c r="B31" s="182"/>
      <c r="C31" s="174"/>
      <c r="D31" s="174"/>
      <c r="E31" s="174"/>
      <c r="F31" s="174"/>
      <c r="G31" s="174"/>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4"/>
      <c r="AG31" s="174"/>
      <c r="AH31" s="175"/>
    </row>
    <row r="32" spans="2:34">
      <c r="B32" s="182"/>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5"/>
    </row>
    <row r="33" spans="2:34">
      <c r="B33" s="182"/>
      <c r="C33" s="174"/>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4"/>
      <c r="AG33" s="174"/>
      <c r="AH33" s="175"/>
    </row>
    <row r="34" spans="2:34">
      <c r="B34" s="173"/>
      <c r="C34" s="174"/>
      <c r="D34" s="177"/>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7"/>
      <c r="AF34" s="174"/>
      <c r="AG34" s="174"/>
      <c r="AH34" s="175"/>
    </row>
    <row r="35" spans="2:34">
      <c r="B35" s="173" t="s">
        <v>261</v>
      </c>
      <c r="C35" s="174"/>
      <c r="D35" s="174"/>
      <c r="E35" s="174"/>
      <c r="F35" s="174"/>
      <c r="G35" s="174"/>
      <c r="H35" s="174"/>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4"/>
      <c r="AG35" s="174"/>
      <c r="AH35" s="175"/>
    </row>
    <row r="36" spans="2:34">
      <c r="B36" s="173"/>
      <c r="C36" s="174"/>
      <c r="D36" s="177"/>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7"/>
      <c r="AF36" s="174"/>
      <c r="AG36" s="174"/>
      <c r="AH36" s="175"/>
    </row>
    <row r="37" spans="2:34">
      <c r="B37" s="173"/>
      <c r="C37" s="174"/>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4"/>
      <c r="AG37" s="174"/>
      <c r="AH37" s="175"/>
    </row>
    <row r="38" spans="2:34">
      <c r="B38" s="173"/>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5"/>
    </row>
    <row r="39" spans="2:34" ht="19.5" thickBot="1">
      <c r="B39" s="185"/>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7"/>
    </row>
    <row r="40" spans="2:34">
      <c r="B40" s="183" t="s">
        <v>262</v>
      </c>
    </row>
  </sheetData>
  <mergeCells count="6">
    <mergeCell ref="B7:AH7"/>
    <mergeCell ref="B2:AH2"/>
    <mergeCell ref="B4:J4"/>
    <mergeCell ref="K4:AH4"/>
    <mergeCell ref="B5:J5"/>
    <mergeCell ref="K5:AH5"/>
  </mergeCells>
  <phoneticPr fontId="1"/>
  <pageMargins left="0.51181102362204722" right="0.11811023622047245" top="0.55118110236220474" bottom="0.35433070866141736"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5"/>
  <sheetViews>
    <sheetView view="pageBreakPreview" zoomScale="60" zoomScaleNormal="100" workbookViewId="0">
      <selection activeCell="E5" sqref="E5"/>
    </sheetView>
  </sheetViews>
  <sheetFormatPr defaultRowHeight="13.5"/>
  <cols>
    <col min="1" max="2" width="2.25" style="197" customWidth="1"/>
    <col min="3" max="9" width="9" style="197"/>
    <col min="10" max="10" width="9" style="197" customWidth="1"/>
    <col min="11" max="11" width="15.375" style="197" customWidth="1"/>
    <col min="12" max="16384" width="9" style="197"/>
  </cols>
  <sheetData>
    <row r="1" spans="1:11" s="190" customFormat="1" ht="17.25">
      <c r="A1" s="188" t="s">
        <v>263</v>
      </c>
      <c r="B1" s="188"/>
      <c r="C1" s="188"/>
      <c r="D1" s="188"/>
      <c r="E1" s="188"/>
      <c r="F1" s="188"/>
      <c r="G1" s="188"/>
      <c r="H1" s="188"/>
      <c r="I1" s="188"/>
      <c r="J1" s="188"/>
      <c r="K1" s="189" t="s">
        <v>264</v>
      </c>
    </row>
    <row r="2" spans="1:11" s="190" customFormat="1" ht="19.5">
      <c r="A2" s="592" t="s">
        <v>265</v>
      </c>
      <c r="B2" s="592"/>
      <c r="C2" s="592"/>
      <c r="D2" s="592"/>
      <c r="E2" s="592"/>
      <c r="F2" s="592"/>
      <c r="G2" s="592"/>
      <c r="H2" s="592"/>
      <c r="I2" s="592"/>
      <c r="J2" s="592"/>
      <c r="K2" s="592"/>
    </row>
    <row r="3" spans="1:11" s="190" customFormat="1" ht="17.25">
      <c r="A3" s="593" t="s">
        <v>266</v>
      </c>
      <c r="B3" s="593"/>
      <c r="C3" s="593"/>
      <c r="D3" s="593"/>
      <c r="E3" s="593"/>
      <c r="F3" s="593"/>
      <c r="G3" s="593"/>
      <c r="H3" s="593"/>
      <c r="I3" s="593"/>
      <c r="J3" s="593"/>
      <c r="K3" s="593"/>
    </row>
    <row r="4" spans="1:11" s="190" customFormat="1" ht="17.25">
      <c r="A4" s="594" t="s">
        <v>267</v>
      </c>
      <c r="B4" s="594"/>
      <c r="C4" s="594"/>
      <c r="D4" s="594"/>
      <c r="E4" s="594"/>
      <c r="F4" s="594"/>
      <c r="G4" s="594"/>
      <c r="H4" s="594"/>
      <c r="I4" s="594"/>
      <c r="J4" s="594"/>
      <c r="K4" s="594"/>
    </row>
    <row r="5" spans="1:11" s="191" customFormat="1" ht="19.5">
      <c r="E5" s="192"/>
      <c r="F5" s="193"/>
      <c r="G5" s="194" t="s">
        <v>268</v>
      </c>
      <c r="H5" s="595" t="s">
        <v>269</v>
      </c>
      <c r="I5" s="595"/>
      <c r="J5" s="595"/>
      <c r="K5" s="595"/>
    </row>
    <row r="6" spans="1:11" s="190" customFormat="1" ht="19.5">
      <c r="A6" s="195"/>
      <c r="B6" s="195"/>
      <c r="C6" s="596"/>
      <c r="D6" s="596"/>
      <c r="E6" s="188"/>
      <c r="H6" s="597" t="s">
        <v>270</v>
      </c>
      <c r="I6" s="597"/>
      <c r="J6" s="597"/>
      <c r="K6" s="597"/>
    </row>
    <row r="7" spans="1:11" s="190" customFormat="1" ht="19.5">
      <c r="A7" s="195"/>
      <c r="B7" s="195"/>
      <c r="D7" s="188"/>
      <c r="E7" s="188"/>
    </row>
    <row r="8" spans="1:11" s="196" customFormat="1" ht="18.75">
      <c r="A8" s="598" t="s">
        <v>271</v>
      </c>
      <c r="B8" s="598"/>
      <c r="C8" s="598"/>
      <c r="D8" s="598"/>
      <c r="E8" s="598"/>
      <c r="F8" s="598"/>
      <c r="G8" s="598"/>
      <c r="H8" s="598"/>
      <c r="I8" s="598"/>
      <c r="J8" s="598"/>
      <c r="K8" s="598"/>
    </row>
    <row r="9" spans="1:11" ht="14.25" thickBot="1"/>
    <row r="10" spans="1:11">
      <c r="A10" s="198" t="s">
        <v>272</v>
      </c>
      <c r="B10" s="199"/>
      <c r="C10" s="199"/>
      <c r="D10" s="199"/>
      <c r="E10" s="199"/>
      <c r="F10" s="199"/>
      <c r="G10" s="199"/>
      <c r="H10" s="199"/>
      <c r="I10" s="199"/>
      <c r="J10" s="199"/>
      <c r="K10" s="200"/>
    </row>
    <row r="11" spans="1:11">
      <c r="A11" s="201" t="s">
        <v>273</v>
      </c>
      <c r="B11" s="202"/>
      <c r="C11" s="590" t="s">
        <v>274</v>
      </c>
      <c r="D11" s="599"/>
      <c r="E11" s="599"/>
      <c r="F11" s="599"/>
      <c r="G11" s="599"/>
      <c r="H11" s="599"/>
      <c r="I11" s="599"/>
      <c r="J11" s="599"/>
      <c r="K11" s="600"/>
    </row>
    <row r="12" spans="1:11" ht="25.5" customHeight="1">
      <c r="A12" s="201" t="s">
        <v>275</v>
      </c>
      <c r="B12" s="202"/>
      <c r="C12" s="590" t="s">
        <v>276</v>
      </c>
      <c r="D12" s="590"/>
      <c r="E12" s="590"/>
      <c r="F12" s="590"/>
      <c r="G12" s="590"/>
      <c r="H12" s="590"/>
      <c r="I12" s="590"/>
      <c r="J12" s="590"/>
      <c r="K12" s="591"/>
    </row>
    <row r="13" spans="1:11" ht="23.25" customHeight="1">
      <c r="A13" s="201" t="s">
        <v>277</v>
      </c>
      <c r="B13" s="202"/>
      <c r="C13" s="590" t="s">
        <v>278</v>
      </c>
      <c r="D13" s="590"/>
      <c r="E13" s="590"/>
      <c r="F13" s="590"/>
      <c r="G13" s="590"/>
      <c r="H13" s="590"/>
      <c r="I13" s="590"/>
      <c r="J13" s="590"/>
      <c r="K13" s="591"/>
    </row>
    <row r="14" spans="1:11">
      <c r="A14" s="201" t="s">
        <v>279</v>
      </c>
      <c r="B14" s="202"/>
      <c r="C14" s="590" t="s">
        <v>280</v>
      </c>
      <c r="D14" s="590"/>
      <c r="E14" s="590"/>
      <c r="F14" s="590"/>
      <c r="G14" s="590"/>
      <c r="H14" s="590"/>
      <c r="I14" s="590"/>
      <c r="J14" s="590"/>
      <c r="K14" s="591"/>
    </row>
    <row r="15" spans="1:11" ht="23.25" customHeight="1">
      <c r="A15" s="201" t="s">
        <v>281</v>
      </c>
      <c r="B15" s="202"/>
      <c r="C15" s="590" t="s">
        <v>282</v>
      </c>
      <c r="D15" s="590"/>
      <c r="E15" s="590"/>
      <c r="F15" s="590"/>
      <c r="G15" s="590"/>
      <c r="H15" s="590"/>
      <c r="I15" s="590"/>
      <c r="J15" s="590"/>
      <c r="K15" s="591"/>
    </row>
    <row r="16" spans="1:11" ht="22.5" customHeight="1">
      <c r="A16" s="201" t="s">
        <v>283</v>
      </c>
      <c r="B16" s="202"/>
      <c r="C16" s="590" t="s">
        <v>284</v>
      </c>
      <c r="D16" s="590"/>
      <c r="E16" s="590"/>
      <c r="F16" s="590"/>
      <c r="G16" s="590"/>
      <c r="H16" s="590"/>
      <c r="I16" s="590"/>
      <c r="J16" s="590"/>
      <c r="K16" s="591"/>
    </row>
    <row r="17" spans="1:11" ht="23.25" customHeight="1">
      <c r="A17" s="201" t="s">
        <v>285</v>
      </c>
      <c r="B17" s="202"/>
      <c r="C17" s="590" t="s">
        <v>286</v>
      </c>
      <c r="D17" s="590"/>
      <c r="E17" s="590"/>
      <c r="F17" s="590"/>
      <c r="G17" s="590"/>
      <c r="H17" s="590"/>
      <c r="I17" s="590"/>
      <c r="J17" s="590"/>
      <c r="K17" s="591"/>
    </row>
    <row r="18" spans="1:11" ht="85.5" customHeight="1">
      <c r="A18" s="201" t="s">
        <v>287</v>
      </c>
      <c r="B18" s="202"/>
      <c r="C18" s="590" t="s">
        <v>288</v>
      </c>
      <c r="D18" s="590"/>
      <c r="E18" s="590"/>
      <c r="F18" s="590"/>
      <c r="G18" s="590"/>
      <c r="H18" s="590"/>
      <c r="I18" s="590"/>
      <c r="J18" s="590"/>
      <c r="K18" s="591"/>
    </row>
    <row r="19" spans="1:11" ht="55.5" customHeight="1">
      <c r="A19" s="201" t="s">
        <v>289</v>
      </c>
      <c r="B19" s="202"/>
      <c r="C19" s="590" t="s">
        <v>290</v>
      </c>
      <c r="D19" s="590"/>
      <c r="E19" s="590"/>
      <c r="F19" s="590"/>
      <c r="G19" s="590"/>
      <c r="H19" s="590"/>
      <c r="I19" s="590"/>
      <c r="J19" s="590"/>
      <c r="K19" s="591"/>
    </row>
    <row r="20" spans="1:11" ht="36" customHeight="1">
      <c r="A20" s="201" t="s">
        <v>291</v>
      </c>
      <c r="B20" s="202"/>
      <c r="C20" s="590" t="s">
        <v>292</v>
      </c>
      <c r="D20" s="590"/>
      <c r="E20" s="590"/>
      <c r="F20" s="590"/>
      <c r="G20" s="590"/>
      <c r="H20" s="590"/>
      <c r="I20" s="590"/>
      <c r="J20" s="590"/>
      <c r="K20" s="591"/>
    </row>
    <row r="21" spans="1:11" ht="46.5" customHeight="1">
      <c r="A21" s="201" t="s">
        <v>293</v>
      </c>
      <c r="B21" s="202"/>
      <c r="C21" s="590" t="s">
        <v>294</v>
      </c>
      <c r="D21" s="590"/>
      <c r="E21" s="590"/>
      <c r="F21" s="590"/>
      <c r="G21" s="590"/>
      <c r="H21" s="590"/>
      <c r="I21" s="590"/>
      <c r="J21" s="590"/>
      <c r="K21" s="591"/>
    </row>
    <row r="22" spans="1:11" ht="35.25" customHeight="1">
      <c r="A22" s="201" t="s">
        <v>295</v>
      </c>
      <c r="B22" s="202"/>
      <c r="C22" s="590" t="s">
        <v>296</v>
      </c>
      <c r="D22" s="590"/>
      <c r="E22" s="590"/>
      <c r="F22" s="590"/>
      <c r="G22" s="590"/>
      <c r="H22" s="590"/>
      <c r="I22" s="590"/>
      <c r="J22" s="590"/>
      <c r="K22" s="591"/>
    </row>
    <row r="23" spans="1:11" ht="13.5" customHeight="1">
      <c r="A23" s="201" t="s">
        <v>297</v>
      </c>
      <c r="B23" s="202"/>
      <c r="C23" s="590" t="s">
        <v>298</v>
      </c>
      <c r="D23" s="590"/>
      <c r="E23" s="590"/>
      <c r="F23" s="590"/>
      <c r="G23" s="590"/>
      <c r="H23" s="590"/>
      <c r="I23" s="590"/>
      <c r="J23" s="590"/>
      <c r="K23" s="591"/>
    </row>
    <row r="24" spans="1:11">
      <c r="A24" s="201" t="s">
        <v>299</v>
      </c>
      <c r="B24" s="202"/>
      <c r="C24" s="590" t="s">
        <v>300</v>
      </c>
      <c r="D24" s="590"/>
      <c r="E24" s="590"/>
      <c r="F24" s="590"/>
      <c r="G24" s="590"/>
      <c r="H24" s="590"/>
      <c r="I24" s="590"/>
      <c r="J24" s="590"/>
      <c r="K24" s="591"/>
    </row>
    <row r="25" spans="1:11" ht="14.25" thickBot="1">
      <c r="A25" s="203" t="s">
        <v>301</v>
      </c>
      <c r="B25" s="204"/>
      <c r="C25" s="601" t="s">
        <v>302</v>
      </c>
      <c r="D25" s="601"/>
      <c r="E25" s="601"/>
      <c r="F25" s="601"/>
      <c r="G25" s="601"/>
      <c r="H25" s="601"/>
      <c r="I25" s="601"/>
      <c r="J25" s="601"/>
      <c r="K25" s="602"/>
    </row>
  </sheetData>
  <mergeCells count="22">
    <mergeCell ref="C22:K22"/>
    <mergeCell ref="C23:K23"/>
    <mergeCell ref="C24:K24"/>
    <mergeCell ref="C25:K25"/>
    <mergeCell ref="C16:K16"/>
    <mergeCell ref="C17:K17"/>
    <mergeCell ref="C18:K18"/>
    <mergeCell ref="C19:K19"/>
    <mergeCell ref="C20:K20"/>
    <mergeCell ref="C21:K21"/>
    <mergeCell ref="C15:K15"/>
    <mergeCell ref="A2:K2"/>
    <mergeCell ref="A3:K3"/>
    <mergeCell ref="A4:K4"/>
    <mergeCell ref="H5:K5"/>
    <mergeCell ref="C6:D6"/>
    <mergeCell ref="H6:K6"/>
    <mergeCell ref="A8:K8"/>
    <mergeCell ref="C11:K11"/>
    <mergeCell ref="C12:K12"/>
    <mergeCell ref="C13:K13"/>
    <mergeCell ref="C14:K14"/>
  </mergeCells>
  <phoneticPr fontId="1"/>
  <pageMargins left="0.51181102362204722" right="0.31496062992125984" top="0.74803149606299213" bottom="0.55118110236220474" header="0.31496062992125984" footer="0.31496062992125984"/>
  <pageSetup paperSize="9" scale="9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28"/>
  <sheetViews>
    <sheetView workbookViewId="0">
      <selection activeCell="C23" sqref="C23"/>
    </sheetView>
  </sheetViews>
  <sheetFormatPr defaultRowHeight="13.5"/>
  <cols>
    <col min="1" max="1" width="2.875" style="205" customWidth="1"/>
    <col min="2" max="2" width="4.375" style="205" customWidth="1"/>
    <col min="3" max="3" width="46.125" style="205" customWidth="1"/>
    <col min="4" max="4" width="30" style="205" customWidth="1"/>
    <col min="5" max="5" width="3.375" style="205" customWidth="1"/>
    <col min="6" max="16384" width="9" style="205"/>
  </cols>
  <sheetData>
    <row r="1" spans="2:4">
      <c r="B1" s="606" t="s">
        <v>303</v>
      </c>
      <c r="C1" s="606"/>
      <c r="D1" s="606"/>
    </row>
    <row r="3" spans="2:4">
      <c r="B3" s="607" t="s">
        <v>304</v>
      </c>
      <c r="C3" s="607"/>
      <c r="D3" s="607"/>
    </row>
    <row r="4" spans="2:4">
      <c r="B4" s="206"/>
      <c r="C4" s="206"/>
      <c r="D4" s="206"/>
    </row>
    <row r="6" spans="2:4">
      <c r="B6" s="207"/>
      <c r="C6" s="208" t="s">
        <v>305</v>
      </c>
      <c r="D6" s="608" t="s">
        <v>306</v>
      </c>
    </row>
    <row r="7" spans="2:4">
      <c r="B7" s="209"/>
      <c r="C7" s="210" t="s">
        <v>307</v>
      </c>
      <c r="D7" s="609"/>
    </row>
    <row r="8" spans="2:4">
      <c r="B8" s="603">
        <v>1</v>
      </c>
      <c r="C8" s="211"/>
      <c r="D8" s="604"/>
    </row>
    <row r="9" spans="2:4" ht="32.25" customHeight="1">
      <c r="B9" s="603"/>
      <c r="C9" s="212"/>
      <c r="D9" s="605"/>
    </row>
    <row r="10" spans="2:4">
      <c r="B10" s="603">
        <v>2</v>
      </c>
      <c r="C10" s="211"/>
      <c r="D10" s="604"/>
    </row>
    <row r="11" spans="2:4" ht="32.25" customHeight="1">
      <c r="B11" s="603"/>
      <c r="C11" s="212"/>
      <c r="D11" s="605"/>
    </row>
    <row r="12" spans="2:4">
      <c r="B12" s="603">
        <v>3</v>
      </c>
      <c r="C12" s="211"/>
      <c r="D12" s="604"/>
    </row>
    <row r="13" spans="2:4" ht="32.25" customHeight="1">
      <c r="B13" s="603"/>
      <c r="C13" s="212"/>
      <c r="D13" s="605"/>
    </row>
    <row r="14" spans="2:4">
      <c r="B14" s="603">
        <v>4</v>
      </c>
      <c r="C14" s="211"/>
      <c r="D14" s="604"/>
    </row>
    <row r="15" spans="2:4" ht="32.25" customHeight="1">
      <c r="B15" s="603"/>
      <c r="C15" s="212"/>
      <c r="D15" s="605"/>
    </row>
    <row r="16" spans="2:4">
      <c r="B16" s="603">
        <v>5</v>
      </c>
      <c r="C16" s="211"/>
      <c r="D16" s="604"/>
    </row>
    <row r="17" spans="2:4" ht="32.25" customHeight="1">
      <c r="B17" s="603"/>
      <c r="C17" s="212"/>
      <c r="D17" s="605"/>
    </row>
    <row r="18" spans="2:4">
      <c r="B18" s="603">
        <v>6</v>
      </c>
      <c r="C18" s="211"/>
      <c r="D18" s="604"/>
    </row>
    <row r="19" spans="2:4" ht="32.25" customHeight="1">
      <c r="B19" s="603"/>
      <c r="C19" s="212"/>
      <c r="D19" s="605"/>
    </row>
    <row r="20" spans="2:4">
      <c r="B20" s="603">
        <v>7</v>
      </c>
      <c r="C20" s="211"/>
      <c r="D20" s="604"/>
    </row>
    <row r="21" spans="2:4" ht="32.25" customHeight="1">
      <c r="B21" s="603"/>
      <c r="C21" s="212"/>
      <c r="D21" s="605"/>
    </row>
    <row r="22" spans="2:4">
      <c r="B22" s="603">
        <v>8</v>
      </c>
      <c r="C22" s="211"/>
      <c r="D22" s="604"/>
    </row>
    <row r="23" spans="2:4" ht="32.25" customHeight="1">
      <c r="B23" s="603"/>
      <c r="C23" s="212"/>
      <c r="D23" s="605"/>
    </row>
    <row r="24" spans="2:4">
      <c r="B24" s="603">
        <v>9</v>
      </c>
      <c r="C24" s="211"/>
      <c r="D24" s="604"/>
    </row>
    <row r="25" spans="2:4" ht="32.25" customHeight="1">
      <c r="B25" s="603"/>
      <c r="C25" s="212"/>
      <c r="D25" s="605"/>
    </row>
    <row r="26" spans="2:4">
      <c r="B26" s="603">
        <v>10</v>
      </c>
      <c r="C26" s="211"/>
      <c r="D26" s="604"/>
    </row>
    <row r="27" spans="2:4" ht="32.25" customHeight="1">
      <c r="B27" s="603"/>
      <c r="C27" s="212"/>
      <c r="D27" s="605"/>
    </row>
    <row r="28" spans="2:4">
      <c r="C28" s="213"/>
      <c r="D28" s="213"/>
    </row>
  </sheetData>
  <mergeCells count="23">
    <mergeCell ref="B24:B25"/>
    <mergeCell ref="D24:D25"/>
    <mergeCell ref="B26:B27"/>
    <mergeCell ref="D26:D27"/>
    <mergeCell ref="B18:B19"/>
    <mergeCell ref="D18:D19"/>
    <mergeCell ref="B20:B21"/>
    <mergeCell ref="D20:D21"/>
    <mergeCell ref="B22:B23"/>
    <mergeCell ref="D22:D23"/>
    <mergeCell ref="B12:B13"/>
    <mergeCell ref="D12:D13"/>
    <mergeCell ref="B14:B15"/>
    <mergeCell ref="D14:D15"/>
    <mergeCell ref="B16:B17"/>
    <mergeCell ref="D16:D17"/>
    <mergeCell ref="B10:B11"/>
    <mergeCell ref="D10:D11"/>
    <mergeCell ref="B1:D1"/>
    <mergeCell ref="B3:D3"/>
    <mergeCell ref="D6:D7"/>
    <mergeCell ref="B8:B9"/>
    <mergeCell ref="D8:D9"/>
  </mergeCells>
  <phoneticPr fontId="1"/>
  <pageMargins left="0.51181102362204722" right="0.31496062992125984" top="0.74803149606299213" bottom="0.55118110236220474"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8"/>
  <sheetViews>
    <sheetView workbookViewId="0">
      <selection activeCell="I3" sqref="I3:AG3"/>
    </sheetView>
  </sheetViews>
  <sheetFormatPr defaultRowHeight="18.75"/>
  <cols>
    <col min="1" max="41" width="2.625" style="171" customWidth="1"/>
    <col min="42" max="16384" width="9" style="171"/>
  </cols>
  <sheetData>
    <row r="1" spans="1:33" ht="21" customHeight="1">
      <c r="A1" s="214" t="s">
        <v>308</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row>
    <row r="2" spans="1:33" ht="21" customHeight="1" thickBot="1">
      <c r="A2" s="610" t="s">
        <v>309</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row>
    <row r="3" spans="1:33" s="159" customFormat="1" ht="33" customHeight="1">
      <c r="A3" s="611" t="s">
        <v>244</v>
      </c>
      <c r="B3" s="612"/>
      <c r="C3" s="612"/>
      <c r="D3" s="612"/>
      <c r="E3" s="612"/>
      <c r="F3" s="612"/>
      <c r="G3" s="612"/>
      <c r="H3" s="613"/>
      <c r="I3" s="614"/>
      <c r="J3" s="615"/>
      <c r="K3" s="615"/>
      <c r="L3" s="615"/>
      <c r="M3" s="615"/>
      <c r="N3" s="615"/>
      <c r="O3" s="615"/>
      <c r="P3" s="615"/>
      <c r="Q3" s="615"/>
      <c r="R3" s="615"/>
      <c r="S3" s="615"/>
      <c r="T3" s="615"/>
      <c r="U3" s="615"/>
      <c r="V3" s="615"/>
      <c r="W3" s="615"/>
      <c r="X3" s="615"/>
      <c r="Y3" s="615"/>
      <c r="Z3" s="615"/>
      <c r="AA3" s="615"/>
      <c r="AB3" s="615"/>
      <c r="AC3" s="615"/>
      <c r="AD3" s="615"/>
      <c r="AE3" s="615"/>
      <c r="AF3" s="615"/>
      <c r="AG3" s="616"/>
    </row>
    <row r="4" spans="1:33" s="159" customFormat="1" ht="33" customHeight="1" thickBot="1">
      <c r="A4" s="216" t="s">
        <v>245</v>
      </c>
      <c r="B4" s="217"/>
      <c r="C4" s="217"/>
      <c r="D4" s="217"/>
      <c r="E4" s="217"/>
      <c r="F4" s="217"/>
      <c r="G4" s="217"/>
      <c r="H4" s="218"/>
      <c r="I4" s="617"/>
      <c r="J4" s="618"/>
      <c r="K4" s="618"/>
      <c r="L4" s="618"/>
      <c r="M4" s="618"/>
      <c r="N4" s="618"/>
      <c r="O4" s="618"/>
      <c r="P4" s="618"/>
      <c r="Q4" s="618"/>
      <c r="R4" s="618"/>
      <c r="S4" s="618"/>
      <c r="T4" s="618"/>
      <c r="U4" s="618"/>
      <c r="V4" s="618"/>
      <c r="W4" s="618"/>
      <c r="X4" s="618"/>
      <c r="Y4" s="618"/>
      <c r="Z4" s="618"/>
      <c r="AA4" s="618"/>
      <c r="AB4" s="618"/>
      <c r="AC4" s="618"/>
      <c r="AD4" s="618"/>
      <c r="AE4" s="618"/>
      <c r="AF4" s="618"/>
      <c r="AG4" s="619"/>
    </row>
    <row r="5" spans="1:33" ht="19.5" thickBo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row>
    <row r="6" spans="1:33">
      <c r="A6" s="220" t="s">
        <v>246</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2"/>
    </row>
    <row r="7" spans="1:33">
      <c r="A7" s="223" t="s">
        <v>310</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5"/>
    </row>
    <row r="8" spans="1:33">
      <c r="A8" s="226" t="s">
        <v>311</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5"/>
    </row>
    <row r="9" spans="1:33">
      <c r="A9" s="227"/>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5"/>
    </row>
    <row r="10" spans="1:33">
      <c r="A10" s="227"/>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5"/>
    </row>
    <row r="11" spans="1:33">
      <c r="A11" s="226" t="s">
        <v>312</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5"/>
    </row>
    <row r="12" spans="1:33">
      <c r="A12" s="227"/>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5"/>
    </row>
    <row r="13" spans="1:33">
      <c r="A13" s="227"/>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5"/>
    </row>
    <row r="14" spans="1:33">
      <c r="A14" s="226" t="s">
        <v>313</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5"/>
    </row>
    <row r="15" spans="1:33">
      <c r="A15" s="227"/>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5"/>
    </row>
    <row r="16" spans="1:33">
      <c r="A16" s="227"/>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5"/>
    </row>
    <row r="17" spans="1:33">
      <c r="A17" s="226" t="s">
        <v>314</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5"/>
    </row>
    <row r="18" spans="1:33">
      <c r="A18" s="227"/>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5"/>
    </row>
    <row r="19" spans="1:33">
      <c r="A19" s="227"/>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5"/>
    </row>
    <row r="20" spans="1:33">
      <c r="A20" s="227"/>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5"/>
    </row>
    <row r="21" spans="1:33">
      <c r="A21" s="223" t="s">
        <v>315</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5"/>
    </row>
    <row r="22" spans="1:33">
      <c r="A22" s="226" t="s">
        <v>316</v>
      </c>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5"/>
    </row>
    <row r="23" spans="1:33">
      <c r="A23" s="227"/>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5"/>
    </row>
    <row r="24" spans="1:33">
      <c r="A24" s="227"/>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5"/>
    </row>
    <row r="25" spans="1:33">
      <c r="A25" s="226" t="s">
        <v>317</v>
      </c>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5"/>
    </row>
    <row r="26" spans="1:33">
      <c r="A26" s="227"/>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25"/>
    </row>
    <row r="27" spans="1:33">
      <c r="A27" s="227"/>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5"/>
    </row>
    <row r="28" spans="1:33">
      <c r="A28" s="226" t="s">
        <v>318</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5"/>
    </row>
    <row r="29" spans="1:33">
      <c r="A29" s="227"/>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5"/>
    </row>
    <row r="30" spans="1:33">
      <c r="A30" s="227"/>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5"/>
    </row>
    <row r="31" spans="1:33">
      <c r="A31" s="226" t="s">
        <v>314</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5"/>
    </row>
    <row r="32" spans="1:33">
      <c r="A32" s="227"/>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5"/>
    </row>
    <row r="33" spans="1:33">
      <c r="A33" s="227"/>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5"/>
    </row>
    <row r="34" spans="1:33">
      <c r="A34" s="227"/>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5"/>
    </row>
    <row r="35" spans="1:33">
      <c r="A35" s="223" t="s">
        <v>319</v>
      </c>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5"/>
    </row>
    <row r="36" spans="1:33">
      <c r="A36" s="227"/>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5"/>
    </row>
    <row r="37" spans="1:33" ht="19.5" thickBot="1">
      <c r="A37" s="228"/>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30"/>
    </row>
    <row r="38" spans="1:33">
      <c r="A38" s="219"/>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t="s">
        <v>320</v>
      </c>
      <c r="Z38" s="219"/>
      <c r="AA38" s="219"/>
      <c r="AB38" s="219"/>
      <c r="AC38" s="219"/>
      <c r="AD38" s="219"/>
      <c r="AE38" s="219"/>
      <c r="AF38" s="219"/>
      <c r="AG38" s="219"/>
    </row>
  </sheetData>
  <mergeCells count="4">
    <mergeCell ref="A2:AG2"/>
    <mergeCell ref="A3:H3"/>
    <mergeCell ref="I3:AG3"/>
    <mergeCell ref="I4:AG4"/>
  </mergeCells>
  <phoneticPr fontId="1"/>
  <pageMargins left="0.51181102362204722" right="0.31496062992125984" top="0.74803149606299213"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添付書類一覧</vt:lpstr>
      <vt:lpstr>参考様式１（勤務体制等）</vt:lpstr>
      <vt:lpstr>【要提出】　シフト記号表（勤務時間帯）</vt:lpstr>
      <vt:lpstr>【記載例】介護予防支援</vt:lpstr>
      <vt:lpstr>【記載例】シフト記号表（勤務時間帯）</vt:lpstr>
      <vt:lpstr>記入方法</vt:lpstr>
      <vt:lpstr>プルダウン・リスト</vt:lpstr>
      <vt:lpstr>勤務時間調べ</vt:lpstr>
      <vt:lpstr>参考様式３（平面図）</vt:lpstr>
      <vt:lpstr>参考様式５（苦情処理概要）</vt:lpstr>
      <vt:lpstr>参考様式６（誓約書）</vt:lpstr>
      <vt:lpstr>参考様式７（介護支援専門員一覧）</vt:lpstr>
      <vt:lpstr>参考様式８（連携内容）</vt:lpstr>
      <vt:lpstr>'【記載例】シフト記号表（勤務時間帯）'!Print_Area</vt:lpstr>
      <vt:lpstr>【記載例】介護予防支援!Print_Area</vt:lpstr>
      <vt:lpstr>'【要提出】　シフト記号表（勤務時間帯）'!Print_Area</vt:lpstr>
      <vt:lpstr>記入方法!Print_Area</vt:lpstr>
      <vt:lpstr>'参考様式１（勤務体制等）'!Print_Area</vt:lpstr>
      <vt:lpstr>'参考様式３（平面図）'!Print_Area</vt:lpstr>
      <vt:lpstr>介護支援専門員</vt:lpstr>
      <vt:lpstr>介護予防支援担当職員</vt:lpstr>
      <vt:lpstr>管理者</vt:lpstr>
      <vt:lpstr>職種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ﾊﾀｹﾔﾏ ｼﾉ</cp:lastModifiedBy>
  <cp:lastPrinted>2021-02-20T06:45:05Z</cp:lastPrinted>
  <dcterms:created xsi:type="dcterms:W3CDTF">2024-03-19T06:41:59Z</dcterms:created>
  <dcterms:modified xsi:type="dcterms:W3CDTF">2024-03-19T12:28:00Z</dcterms:modified>
</cp:coreProperties>
</file>